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itan\crmdm\8- Suivi LES\UCD\Recensement 2021\"/>
    </mc:Choice>
  </mc:AlternateContent>
  <bookViews>
    <workbookView xWindow="4365" yWindow="690" windowWidth="19440" windowHeight="10500" firstSheet="1" activeTab="5"/>
  </bookViews>
  <sheets>
    <sheet name="Tableau biosim" sheetId="1" state="hidden" r:id="rId1"/>
    <sheet name="Lisez-moi" sheetId="6" r:id="rId2"/>
    <sheet name="Inscriptions" sheetId="8" r:id="rId3"/>
    <sheet name="Modifications" sheetId="10" r:id="rId4"/>
    <sheet name="Radiations" sheetId="12" r:id="rId5"/>
    <sheet name="Tarifs" sheetId="13" r:id="rId6"/>
  </sheets>
  <definedNames>
    <definedName name="_xlnm._FilterDatabase" localSheetId="2" hidden="1">Inscriptions!$A$1:$H$47</definedName>
    <definedName name="_xlnm._FilterDatabase" localSheetId="3" hidden="1">Modifications!$A$1:$F$1</definedName>
    <definedName name="_xlnm._FilterDatabase" localSheetId="4" hidden="1">Radiations!$A$1:$G$1</definedName>
    <definedName name="_xlnm._FilterDatabase" localSheetId="5" hidden="1">Tarifs!$A$1:$H$305</definedName>
    <definedName name="_Toc142278933" localSheetId="2">Inscriptions!$H$51</definedName>
  </definedNames>
  <calcPr calcId="162913"/>
</workbook>
</file>

<file path=xl/calcChain.xml><?xml version="1.0" encoding="utf-8"?>
<calcChain xmlns="http://schemas.openxmlformats.org/spreadsheetml/2006/main">
  <c r="G51" i="13" l="1"/>
  <c r="G49" i="13"/>
  <c r="G47" i="13"/>
  <c r="G45" i="13"/>
  <c r="G43" i="13"/>
  <c r="G52" i="13"/>
  <c r="G50" i="13"/>
  <c r="G48" i="13"/>
  <c r="G46" i="13"/>
  <c r="G44" i="13"/>
  <c r="G42" i="13"/>
  <c r="G41" i="13"/>
  <c r="G36" i="13"/>
  <c r="G35" i="13"/>
  <c r="G34" i="13"/>
  <c r="G37" i="13" l="1"/>
  <c r="G39" i="13" l="1"/>
  <c r="G40" i="13"/>
  <c r="G38" i="13"/>
  <c r="G55" i="13" l="1"/>
  <c r="G60" i="13"/>
  <c r="G69" i="13"/>
  <c r="G67" i="13"/>
  <c r="G66" i="13"/>
  <c r="G65" i="13"/>
  <c r="G63" i="13"/>
  <c r="G61" i="13"/>
  <c r="G58" i="13"/>
  <c r="G57" i="13"/>
  <c r="G59" i="13"/>
  <c r="G62" i="13"/>
  <c r="G64" i="13"/>
  <c r="G68" i="13"/>
  <c r="G56" i="13"/>
  <c r="G71" i="13" l="1"/>
  <c r="G70" i="13"/>
  <c r="G89" i="13" l="1"/>
  <c r="G84" i="13" l="1"/>
  <c r="G83" i="13"/>
  <c r="G82" i="13"/>
  <c r="G81" i="13"/>
  <c r="G80" i="13"/>
  <c r="G79" i="13"/>
  <c r="G78" i="13"/>
  <c r="G77" i="13"/>
  <c r="G76" i="13"/>
  <c r="G88" i="13" l="1"/>
  <c r="G87" i="13"/>
  <c r="G108" i="13" l="1"/>
  <c r="G109" i="13"/>
  <c r="G133" i="13"/>
  <c r="G135" i="13" l="1"/>
  <c r="G136" i="13"/>
  <c r="G137" i="13"/>
  <c r="G138" i="13"/>
  <c r="G139" i="13"/>
  <c r="G155" i="13"/>
  <c r="G154" i="13"/>
  <c r="G153" i="13"/>
  <c r="G152" i="13"/>
  <c r="G151" i="13"/>
  <c r="G150" i="13"/>
  <c r="G149" i="13"/>
  <c r="G148" i="13"/>
  <c r="G147" i="13"/>
  <c r="G146" i="13"/>
  <c r="G145" i="13"/>
  <c r="G144" i="13"/>
  <c r="G143" i="13"/>
  <c r="G142" i="13"/>
  <c r="G141" i="13"/>
  <c r="G140" i="13"/>
  <c r="G134" i="13"/>
  <c r="G132" i="13"/>
  <c r="G131" i="13"/>
  <c r="G130" i="13"/>
  <c r="G129" i="13"/>
  <c r="G128" i="13"/>
  <c r="G127" i="13"/>
  <c r="G126" i="13"/>
  <c r="G125" i="13"/>
  <c r="G124" i="13"/>
  <c r="G123" i="13"/>
  <c r="G122" i="13"/>
  <c r="G121" i="13"/>
  <c r="G120" i="13"/>
  <c r="G119" i="13"/>
  <c r="G118" i="13"/>
  <c r="G117" i="13"/>
  <c r="G116" i="13"/>
  <c r="G115" i="13"/>
  <c r="G114" i="13"/>
  <c r="G113" i="13"/>
  <c r="G112" i="13"/>
  <c r="G111" i="13"/>
  <c r="G110" i="13"/>
  <c r="G107" i="13"/>
  <c r="G106" i="13"/>
  <c r="G105" i="13"/>
  <c r="G104" i="13"/>
  <c r="G103" i="13"/>
  <c r="G102" i="13"/>
  <c r="G101" i="13"/>
</calcChain>
</file>

<file path=xl/sharedStrings.xml><?xml version="1.0" encoding="utf-8"?>
<sst xmlns="http://schemas.openxmlformats.org/spreadsheetml/2006/main" count="1952" uniqueCount="658">
  <si>
    <t>Filgrastim</t>
  </si>
  <si>
    <t>UCD 13</t>
  </si>
  <si>
    <t>UCD 7</t>
  </si>
  <si>
    <t>CIP 13</t>
  </si>
  <si>
    <t>CIP 7</t>
  </si>
  <si>
    <t>CIS</t>
  </si>
  <si>
    <t>Libellé UCD</t>
  </si>
  <si>
    <t>Spécialité</t>
  </si>
  <si>
    <t>DCI</t>
  </si>
  <si>
    <t>Statut</t>
  </si>
  <si>
    <t>Date commercialisation</t>
  </si>
  <si>
    <t>HUMIRA 20 MG solution injectable en seringue préremplie</t>
  </si>
  <si>
    <t>HUMIRA</t>
  </si>
  <si>
    <t>Adalimumab</t>
  </si>
  <si>
    <t>Référence</t>
  </si>
  <si>
    <t>HUMIRA 40 MG solution injectable en seringue préremplie de 0,4 mL</t>
  </si>
  <si>
    <t>HUMIRA 40 MG solution injectable en stylo prérempli de 0,4 mL</t>
  </si>
  <si>
    <t>HUMIRA 40 MG solution injectable en seringue préremplie de 0,8 mL</t>
  </si>
  <si>
    <t>Fin le 31/12/2016</t>
  </si>
  <si>
    <t>HUMIRA 40 MG solution injectable en stylo prérempli de 0,8 mL</t>
  </si>
  <si>
    <t>HUMIRA 40 MG/0,8 ML solution injectable pour usage pédiatrique</t>
  </si>
  <si>
    <t>HUMIRA 80 MG solution injectable en seringue préremplie</t>
  </si>
  <si>
    <t>HUMIRA 80 MG solution injectable en stylo prérempli</t>
  </si>
  <si>
    <t>AMGEVITA 20 MG solution injectable en seringue préremplie</t>
  </si>
  <si>
    <t>AMGEVITA</t>
  </si>
  <si>
    <t>Biosimilaire</t>
  </si>
  <si>
    <t>AMGEVITA 40 MG solution injectable en seringue préremplie</t>
  </si>
  <si>
    <t>AMGEVITA 40 MG solution injectable en stylo prérempli</t>
  </si>
  <si>
    <t>IMRALDI 40 MG solution injectable en seringue préremplie</t>
  </si>
  <si>
    <t>IMRALDI</t>
  </si>
  <si>
    <t>IMRALDI 40 MG solution injectable en stylo prérempli</t>
  </si>
  <si>
    <t>HYRIMOZ 40 MG solution injectable en seringue préremplie de 0,8 mL</t>
  </si>
  <si>
    <t>HYRIMOZ</t>
  </si>
  <si>
    <t>HYRIMOZ 40 MG solution injectable en stylo prérempli de 0,8 mL</t>
  </si>
  <si>
    <t>ENBREL 10 MG poudre et solvant pour solution injectable pour usage pédiatrique</t>
  </si>
  <si>
    <t>ENBREL</t>
  </si>
  <si>
    <t>Etanercept</t>
  </si>
  <si>
    <t>ENBREL 25 MG poudre et solvant pour solution injectable</t>
  </si>
  <si>
    <t>ENBREL 25 MG solution injectable en seringue préremplie</t>
  </si>
  <si>
    <t>ENBREL 25 MG solution injectable en stylo prérempli</t>
  </si>
  <si>
    <t>ENBREL 50 MG solution injectable en seringue préremplie</t>
  </si>
  <si>
    <t>ENBREL 50 MG solution injectable en stylo prérempli</t>
  </si>
  <si>
    <t>BENEPALI 25 MG solution injectable en seringue préremplie</t>
  </si>
  <si>
    <t>BENEPALI</t>
  </si>
  <si>
    <t>BENEPALI 50 MG solution injectable en seringue préremplie</t>
  </si>
  <si>
    <t>BENEPALI 50 MG solution injectable en stylo prérempli</t>
  </si>
  <si>
    <t>ERELZI 25 MG solution injectable en seringue préremplie</t>
  </si>
  <si>
    <t>ERELZI</t>
  </si>
  <si>
    <t>ERELZI 50 MG solution injectable en seringue préremplie</t>
  </si>
  <si>
    <t>ERELZI 50 MG solution injectable en stylo prérempli</t>
  </si>
  <si>
    <t>REMICADE 100 MG poudre pour solution à diluer pour perfusion</t>
  </si>
  <si>
    <t>REMICADE</t>
  </si>
  <si>
    <t>Infliximab</t>
  </si>
  <si>
    <t>FLIXABI 100 MG poudre pour solution à diluer pour perfusion</t>
  </si>
  <si>
    <t>FLIXABI</t>
  </si>
  <si>
    <t>INFLECTRA 100 MG poudre pour solution à diluer pour perfusion</t>
  </si>
  <si>
    <t>INFLECTRA</t>
  </si>
  <si>
    <t>REMSIMA 100 MG poudre pour solution à diluer pour perfusion</t>
  </si>
  <si>
    <t>REMSIMA</t>
  </si>
  <si>
    <t>MABTHERA 100 MG solution à diluer pour perfusion</t>
  </si>
  <si>
    <t>MABTHERA</t>
  </si>
  <si>
    <t>Rituximab</t>
  </si>
  <si>
    <t>MABTHERA 500 MG solution à diluer pour perfusion</t>
  </si>
  <si>
    <t>RIXATHON 100 MG solution à diluer pour perfusion</t>
  </si>
  <si>
    <t>RIXATHON</t>
  </si>
  <si>
    <t>RIXATHON 500 MG solution à diluer pour perfusion</t>
  </si>
  <si>
    <t>TRUXIMA 100 MG solution à diluer pour perfusion</t>
  </si>
  <si>
    <t>TRUXIMA</t>
  </si>
  <si>
    <t>TRUXIMA 500MG PERF FL50ML</t>
  </si>
  <si>
    <t>HERCEPTIN 150 MG  poudre pour solution à diluer pour perfusion</t>
  </si>
  <si>
    <t>HERCEPTIN</t>
  </si>
  <si>
    <t>Trastuzumab</t>
  </si>
  <si>
    <t>HERZUMA 150 MG poudre pour solution à diluer pour perfusion</t>
  </si>
  <si>
    <t>HERZUMA</t>
  </si>
  <si>
    <t>KANJINTI 150 MG poudre pour solution à diluer pour perfusion</t>
  </si>
  <si>
    <t>KANJINTI</t>
  </si>
  <si>
    <t>KANJINTI 420 MG poudre pour solution à diluer pour perfusion</t>
  </si>
  <si>
    <t>ONTRUZANT 150 MG poudre pour solution à diluer pour perfusion</t>
  </si>
  <si>
    <t>ONTRUZANT</t>
  </si>
  <si>
    <t>Enoxaparine</t>
  </si>
  <si>
    <t>EPREX 10 000 UI/ML solution injectable en seringue préremplie de 0,3 mL</t>
  </si>
  <si>
    <t>EPREX</t>
  </si>
  <si>
    <t>Epoétine</t>
  </si>
  <si>
    <t>EPREX 10 000 UI/ML solution injectable en seringue préremplie de 0,4 mL</t>
  </si>
  <si>
    <t>EPREX 10 000 UI/ML solution injectable en seringue préremplie de 0,5 mL</t>
  </si>
  <si>
    <t>EPREX 10 000 UI/ML solution injectable en seringue préremplie de 0,6 mL</t>
  </si>
  <si>
    <t>EPREX 10 000 UI/ML solution injectable en seringue préremplie de 0,8 mL</t>
  </si>
  <si>
    <t>EPREX 10 000 UI/ML solution injectable en seringue préremplie de 1 mL</t>
  </si>
  <si>
    <t>EPREX 2 000 UI/ML solution injectable en seringue préremplie de 0,5 mL</t>
  </si>
  <si>
    <t>EPREX 4 000 UI/ML solution injectable en seringue préremplie de 0,5 mL</t>
  </si>
  <si>
    <t>EPREX 40 000 UI/ML solution injectable en seringue préremplie de 0,5 mL</t>
  </si>
  <si>
    <t>EPREX 40 000 UI/ML solution injectable en seringue préremplie de 0,75 mL</t>
  </si>
  <si>
    <t>EPREX 40 000 UI/ML solution injectable en seringue préremplie de 1 mL</t>
  </si>
  <si>
    <t>BINOCRIT 1000 UI/0,5 ML solution injectable en seringue pré-remplie</t>
  </si>
  <si>
    <t>BINOCRIT</t>
  </si>
  <si>
    <t>Fin le 30/05/2012</t>
  </si>
  <si>
    <t>BINOCRIT 2 000 UI/1 ML solution injectable en seringue pré-remplie</t>
  </si>
  <si>
    <t>Fin le 14/09/2012</t>
  </si>
  <si>
    <t>BINOCRIT 3 000 UI/0,3 ML solution injectable en seringue pré-remplie</t>
  </si>
  <si>
    <t>Fin le 21/12/2012</t>
  </si>
  <si>
    <t>BINOCRIT 4 000 UI/0,4 ML solution injectable en seringue pré-remplie</t>
  </si>
  <si>
    <t>Fin le 01/08/2012</t>
  </si>
  <si>
    <t>BINOCRIT 5 000 UI/0,5 ML solution injectable en seringue pré-remplie</t>
  </si>
  <si>
    <t>Fin le 14/06/2012</t>
  </si>
  <si>
    <t>BINOCRIT 6 000 UI/0,6 ML solution injectable en seringue pré-remplie</t>
  </si>
  <si>
    <t>Fin le 28/06/2012</t>
  </si>
  <si>
    <t>BINOCRIT 8 000 UI/0,8 ML solution injectable en seringue pré-remplie</t>
  </si>
  <si>
    <t>Fin le 02/05/2013</t>
  </si>
  <si>
    <t>BINOCRIT 10 000 UI/1 ML solution injectable en seringue pré-remplie</t>
  </si>
  <si>
    <t>BINOCRIT 20 000 UI/0,5 ML solution injectable en seringue préremplie</t>
  </si>
  <si>
    <t>Fin le 20/02/2012</t>
  </si>
  <si>
    <t>BINOCRIT 30 000 UI/0,75 ML solution injectable en seringue préremplie</t>
  </si>
  <si>
    <t>Fin le 19/03/2012</t>
  </si>
  <si>
    <t>BINOCRIT 40 000 UI/1 ML solution injectable en seringue préremplie</t>
  </si>
  <si>
    <t>Fin le 02/01/2012</t>
  </si>
  <si>
    <t>RETACRIT 1 000 UI/0,3 ML solution injectable en seringue préremplie</t>
  </si>
  <si>
    <t>RETACRIT</t>
  </si>
  <si>
    <t>Fin le 22/06/2018</t>
  </si>
  <si>
    <t>RETACRIT 1 000 UI/0,3 ML solution injectable en seringue préremplie avec dispositif de sécurité</t>
  </si>
  <si>
    <t>RETACRIT 10 000 UI/1 ML solution injectable en seringue préremplie</t>
  </si>
  <si>
    <t>RETACRIT 10 000 UI/1 ML solution injectable en seringue préremplie avec dispositif de sécurité</t>
  </si>
  <si>
    <t>RETACRIT 2 000 UI/0,6 ML solution injectable en seringue préremplie avec dispositif de sécurité</t>
  </si>
  <si>
    <t>RETACRIT 2 000 UI/0,6ML solution injectable en seringue préremplie</t>
  </si>
  <si>
    <t>RETACRIT 20 000 UI/0,5 ML solution injectable en seringue préremplie</t>
  </si>
  <si>
    <t>RETACRIT 20 000 UI/0,5 ML solution injectable en seringue préremplie avec dispositif de sécurité</t>
  </si>
  <si>
    <t>RETACRIT 3 000 UI/0,9 ML solution injectable en seringue préremplie</t>
  </si>
  <si>
    <t>RETACRIT 3 000 UI/0,9 ML solution injectable en seringue préremplie avec dispositif de sécurité</t>
  </si>
  <si>
    <t>RETACRIT 30 000 UI/0,75 ML solution injectable en seringue préremplie avec dispositif de sécurité</t>
  </si>
  <si>
    <t>RETACRIT 30 000 UI/0,75ML solution injectable en seringue préremplie</t>
  </si>
  <si>
    <t>RETACRIT 4 000 UI/0,4 ML solution injectable en seringue préremplie</t>
  </si>
  <si>
    <t>RETACRIT 4 000 UI/0,4 ML solution injectable en seringue préremplie avec dispositif de sécurité</t>
  </si>
  <si>
    <t>RETACRIT 40 000 UI/1 ML solution injectable en seringue préremplie avec dispositif de sécurité</t>
  </si>
  <si>
    <t>RETACRIT 5 000 UI/0,5 ML solution injectable en seringue préremplie</t>
  </si>
  <si>
    <t>RETACRIT 5 000 UI/0,5 ML solution injectable en seringue préremplie avec dispositif de sécurité</t>
  </si>
  <si>
    <t>RETACRIT 6 000 UI/0,6 ML solution injectable en seringue préremplie</t>
  </si>
  <si>
    <t>RETACRIT 6 000 UI/0,6 ML solution injectable en seringue préremplie avec dispositif de sécurité</t>
  </si>
  <si>
    <t>RETACRIT 8 000 UI/0,8 ML solution injectable en seringue préremplie</t>
  </si>
  <si>
    <t>RETACRIT 8 000 UI/0,8 ML solution injectable en seringue préremplie avec dispositif de sécurité</t>
  </si>
  <si>
    <t>HULIO 40 MG solution injectable en seringue préremplie de 0,8 mL</t>
  </si>
  <si>
    <t>HULIO</t>
  </si>
  <si>
    <t>HULIO 40 MG solution injectable en stylo prérempli de 0,8 mL</t>
  </si>
  <si>
    <t>HULIO 40 MG/0,8 ML solution injectable</t>
  </si>
  <si>
    <t>TRAZIMERA 150 MG poudre pour solution à diluer pour perfusion</t>
  </si>
  <si>
    <t>TRAZIMERA</t>
  </si>
  <si>
    <t>Insuline glargine</t>
  </si>
  <si>
    <t>ENOXAPARINE CRUSIA 10 000 UI solution injectable en seringue préremplie</t>
  </si>
  <si>
    <t>ENOXAPARINE CRUSIA</t>
  </si>
  <si>
    <t>ENOXAPARINE CRUSIA 2 000 UI solution injectable en seringue préremplie</t>
  </si>
  <si>
    <t>ENOXAPARINE CRUSIA 4 000 UI solution injectable en seringue préremplie</t>
  </si>
  <si>
    <t>ENOXAPARINE CRUSIA 6 000 UI solution injectable en seringue préremplie</t>
  </si>
  <si>
    <t>ENOXAPARINE CRUSIA 8 000 UI solution injectable en seringue préremplie</t>
  </si>
  <si>
    <t>LOVENOX 10 000 UI solution injectable en seringue préremplie</t>
  </si>
  <si>
    <t>LOVENOX</t>
  </si>
  <si>
    <t>Fin le 29/09/2010</t>
  </si>
  <si>
    <t>LOVENOX 2 000 UI solution injectable en seringue préremplie</t>
  </si>
  <si>
    <t>LOVENOX 30 000 UI solution injectable</t>
  </si>
  <si>
    <t>LOVENOX 4 000 UI solution injectable en seringue préremplie</t>
  </si>
  <si>
    <t>LOVENOX 6 000 UI solution injectable en seringue préremplie</t>
  </si>
  <si>
    <t>LOVENOX 8 000 UI solution injectable en seringue préremplie</t>
  </si>
  <si>
    <t>ACCOFIL 30 MU/0,5 ML solution injectable ou pour perfusion en seringue préremplie</t>
  </si>
  <si>
    <t>ACCOFIL</t>
  </si>
  <si>
    <t>ACCOFIL 48 MU/0,5 ML solution injectable ou pour perfusion en seringue préremplie</t>
  </si>
  <si>
    <t>NEUPOGEN 30 MU solution injectable</t>
  </si>
  <si>
    <t>NEUPOGEN</t>
  </si>
  <si>
    <t>NEUPOGEN 30 MU/0,5 ML solution injectable en seringue préremplie</t>
  </si>
  <si>
    <t>NEUPOGEN 48 MU/0,5 ML solution injectable en seringue préremplie</t>
  </si>
  <si>
    <t>NIVESTIM 12 MU/0,2 ML solution injectable ou pour perfusion</t>
  </si>
  <si>
    <t>NIVESTIM</t>
  </si>
  <si>
    <t>NIVESTIM 30 MU/0,5 ML solution injectable ou pour perfusion</t>
  </si>
  <si>
    <t>NIVESTIM 48 MU/0,5 ML solution injectable ou pour perfusion</t>
  </si>
  <si>
    <t>RATIOGRASTIM 30 MUI/0,5 ML solution injectable ou pour perfusion</t>
  </si>
  <si>
    <t>RATIOGRASTIM</t>
  </si>
  <si>
    <t>Fin le 29/07/2010</t>
  </si>
  <si>
    <t>Fin le 02/07/2010</t>
  </si>
  <si>
    <t>Fin le 03/01/2011</t>
  </si>
  <si>
    <t>Fin le 26/12/2014</t>
  </si>
  <si>
    <t>RATIOGRASTIM 48 MUI/0,8 ML solution injectable ou pour perfusion</t>
  </si>
  <si>
    <t>Fin le 03/09/2010</t>
  </si>
  <si>
    <t>Fin le 27/10/2010</t>
  </si>
  <si>
    <t>Fin le 20/05/2015</t>
  </si>
  <si>
    <t>TEVAGRASTIM 30 MUI/0,5 ML solution injectable ou pour perfusion</t>
  </si>
  <si>
    <t>TEVAGRASTIM</t>
  </si>
  <si>
    <t>TEVAGRASTIM 48 MUI/0,8 ML solution injectable ou pour perfusion</t>
  </si>
  <si>
    <t>ZARZIO 30 MU/0,5 ML solution injectable ou pour perfusion en seringue préremplie</t>
  </si>
  <si>
    <t>ZARZIO</t>
  </si>
  <si>
    <t>ZARZIO 48 MU/0,5 ML solution injectable ou pour perfusion en seringue préremplie</t>
  </si>
  <si>
    <t>BEMFOLA 150 UI/0,25 ML solution injectable en stylo prérempli</t>
  </si>
  <si>
    <t>BEMFOLA</t>
  </si>
  <si>
    <t>Follitropine alfa</t>
  </si>
  <si>
    <t>BEMFOLA 225 UI/0,375 ML solution injectable en stylo prérempli</t>
  </si>
  <si>
    <t>BEMFOLA 300 UI/0,50 ML solution injectable en stylo prérempli</t>
  </si>
  <si>
    <t>BEMFOLA 450 UI/0,75 ML solution injectable en stylo prérempli</t>
  </si>
  <si>
    <t>BEMFOLA 75 UI/0,125 ML solution injectable en stylo prérempli</t>
  </si>
  <si>
    <t>GONAL-F 1050 UI/1,75 ML poudre et solvant pour solution injectable</t>
  </si>
  <si>
    <t>GONAL-F</t>
  </si>
  <si>
    <t>GONAL-F 300 UI/0,5 ML solution injectable en stylo prérempli</t>
  </si>
  <si>
    <t>GONAL-F 450 UI/0,75 ML poudre et solvant pour solution injectable</t>
  </si>
  <si>
    <t>Fin le 24/03/2015</t>
  </si>
  <si>
    <t>GONAL-F 450 UI/0,75 ML solution injectable en stylo prérempli</t>
  </si>
  <si>
    <t>GONAL-F 75 UI/1 ML poudre et solvant pour solution injectable</t>
  </si>
  <si>
    <t>Fin le 28/06/2010</t>
  </si>
  <si>
    <t>GONAL-F 900 UI/1,5 ML solution injectable en stylo prérempli</t>
  </si>
  <si>
    <t>OVALEAP 300 UI/0,5 ML solution injectable</t>
  </si>
  <si>
    <t>OVALEAP</t>
  </si>
  <si>
    <t>OVALEAP 450 UI/0,75 ML solution injectable</t>
  </si>
  <si>
    <t>OVALEAP 900 UI/1,5 ML solution injectable</t>
  </si>
  <si>
    <t>ABASAGLAR 100 UI/ML solution injectable en cartouche</t>
  </si>
  <si>
    <t>ABASAGLAR</t>
  </si>
  <si>
    <t>ABASAGLAR 100 UI/ML solution injectable en stylo prérempli</t>
  </si>
  <si>
    <t>Fin le 11/04/2017</t>
  </si>
  <si>
    <t>LANTUS 100 UI/ML solution injectable en cartouche</t>
  </si>
  <si>
    <t>LANTUS</t>
  </si>
  <si>
    <t>LANTUS 100 UI/ML solution injectable en flacon</t>
  </si>
  <si>
    <t>LANTUS SOLOSTAR 100 UI/ML solution injectable en stylo prérempli</t>
  </si>
  <si>
    <t>NEULASTA 6 MG solution injectable</t>
  </si>
  <si>
    <t>NEULASTA</t>
  </si>
  <si>
    <t>Pegfilgrastim</t>
  </si>
  <si>
    <t>Fin le 29/04/2010</t>
  </si>
  <si>
    <t>PELGRAZ 6 MG solution injectable en seringue préremplie</t>
  </si>
  <si>
    <t>PELGRAZ</t>
  </si>
  <si>
    <t>GENOTONORM 12 MG poudre et solvant pour solution injectable</t>
  </si>
  <si>
    <t>GENOTONORM</t>
  </si>
  <si>
    <t>Somatropine</t>
  </si>
  <si>
    <t>GENOTONORM 5,3 MG poudre et solvant pour solution injectable</t>
  </si>
  <si>
    <t>GENOTONORM MINIQUICK 0,6 MG poudre et solvant pour solution injectable</t>
  </si>
  <si>
    <t>GENOTONORM MINIQUICK 0,8 MG poudre et solvant pour solution injectable</t>
  </si>
  <si>
    <t>GENOTONORM MINIQUICK 1 MG poudre et solvant pour solution injectable</t>
  </si>
  <si>
    <t>GENOTONORM MINIQUICK 1,2 MG poudre et solvant pour solution injectable</t>
  </si>
  <si>
    <t>GENOTONORM MINIQUICK 1,4 MG poudre et solvant pour solution injectable</t>
  </si>
  <si>
    <t>GENOTONORM MINIQUICK 1,6 MG poudre et solvant pour solution injectable</t>
  </si>
  <si>
    <t>GENOTONORM MINIQUICK 1,8 MG poudre et solvant pour solution injectable</t>
  </si>
  <si>
    <t>GENOTONORM MINIQUICK 2 MG poudre et solvant pour solution injectable</t>
  </si>
  <si>
    <t>OMNITROPE 10 MG/1,5 ML solution injectable</t>
  </si>
  <si>
    <t>OMNITROPE</t>
  </si>
  <si>
    <t>Fin le 31/03/2016</t>
  </si>
  <si>
    <t>Fin le 04/09/2015</t>
  </si>
  <si>
    <t>OMNITROPE 15 MG/1,5 ML solution injectable</t>
  </si>
  <si>
    <t>OMNITROPE 5 MG/1,5 ML solution injectable</t>
  </si>
  <si>
    <t>Fin le 30/09/2016</t>
  </si>
  <si>
    <t>Fin le 22/07/2015</t>
  </si>
  <si>
    <t>Fin le 28/12/2015</t>
  </si>
  <si>
    <t>Indication(s)</t>
  </si>
  <si>
    <t>Conditionnement(s)</t>
  </si>
  <si>
    <t>Code(s) UCD 13</t>
  </si>
  <si>
    <t>Tarif(s) de responsabilité HT par UCD</t>
  </si>
  <si>
    <t>Modification(s)</t>
  </si>
  <si>
    <t>Date de publication au JO de l'inscription</t>
  </si>
  <si>
    <t>Date de publication au JO de la modification</t>
  </si>
  <si>
    <t>Date de radiation</t>
  </si>
  <si>
    <t>Date de publication au JO de la radiation</t>
  </si>
  <si>
    <t>Indication(s) concernée(s)</t>
  </si>
  <si>
    <t>Date de publication au JO du tarif</t>
  </si>
  <si>
    <t>Date d'application</t>
  </si>
  <si>
    <t>Taux de variation du tarif</t>
  </si>
  <si>
    <t>Classe ATC</t>
  </si>
  <si>
    <t>Dosage(s) et Conditionnement(s)</t>
  </si>
  <si>
    <t>Albutrepenonacog alfa</t>
  </si>
  <si>
    <t>IDELVION</t>
  </si>
  <si>
    <t>traitement et prophylaxie des hémorragies chez les patients atteints d'hémophilie B (déficit congénital en facteur IX).</t>
  </si>
  <si>
    <t>3 500 UI, pdr et  solvant sol inj</t>
  </si>
  <si>
    <t>B02BD04</t>
  </si>
  <si>
    <t>250 UI, pdr et  solvant sol inj</t>
  </si>
  <si>
    <t>500 UI, pdr et  solvant sol inj</t>
  </si>
  <si>
    <t>1 000 UI, pdr et  solvant sol inj</t>
  </si>
  <si>
    <t>2 000 UI, pdr et  solvant sol inj</t>
  </si>
  <si>
    <t>albutrepenonacog alfa</t>
  </si>
  <si>
    <t>250 UI, sol inj</t>
  </si>
  <si>
    <t>500 UI, sol inj</t>
  </si>
  <si>
    <t>1 000 UI, sol inj</t>
  </si>
  <si>
    <t>2 000 UI, sol inj</t>
  </si>
  <si>
    <t>3 500 UI, sol inj</t>
  </si>
  <si>
    <t>NA</t>
  </si>
  <si>
    <t>immunoglobuline humaine normale</t>
  </si>
  <si>
    <t>TEGELINE</t>
  </si>
  <si>
    <t>50mg/ml, 50ml</t>
  </si>
  <si>
    <t>50mg/ml, 200ml</t>
  </si>
  <si>
    <t>50mg/ml, 10ml</t>
  </si>
  <si>
    <t>50mg/ml, 100ml</t>
  </si>
  <si>
    <t>OCTAGAM</t>
  </si>
  <si>
    <t>5g/100ml, perf</t>
  </si>
  <si>
    <t>50mg/ml, fl500ml</t>
  </si>
  <si>
    <t>2,5g/50ml, perf</t>
  </si>
  <si>
    <t>1g/20ml, perf</t>
  </si>
  <si>
    <t>10g/200ml, perf</t>
  </si>
  <si>
    <t>100mg/ml, fl50ml</t>
  </si>
  <si>
    <t>100mg/ml, fl20ml</t>
  </si>
  <si>
    <t>100mg/ml, fl200ml</t>
  </si>
  <si>
    <t>100mg/ml, fl100ml</t>
  </si>
  <si>
    <t>KIOVIG</t>
  </si>
  <si>
    <t>100mg/ml, fl300ml</t>
  </si>
  <si>
    <t>100mg/ml, fl25ml</t>
  </si>
  <si>
    <t>100mg/ml, fl10ml</t>
  </si>
  <si>
    <t>HYQVIA</t>
  </si>
  <si>
    <t>100mg/ml, F+F50ml</t>
  </si>
  <si>
    <t>100mg/ml, F+F300ml</t>
  </si>
  <si>
    <t>100mg/ml, F+F25ml</t>
  </si>
  <si>
    <t>100mg/ml, F+F200ml</t>
  </si>
  <si>
    <t>100mg/ml, F+F100ml</t>
  </si>
  <si>
    <t>GAMUNEX</t>
  </si>
  <si>
    <t>100mg/ml, fl400ml</t>
  </si>
  <si>
    <t>GAMMANORM</t>
  </si>
  <si>
    <t>165mg/ml, fl6ml</t>
  </si>
  <si>
    <t>165mg/ml, fl48ml</t>
  </si>
  <si>
    <t>165mg/ml, fl24ml</t>
  </si>
  <si>
    <t>165mg/ml, fl20ml</t>
  </si>
  <si>
    <t>165mg/ml, fl12ml</t>
  </si>
  <si>
    <t>165mg/ml, fl10ml</t>
  </si>
  <si>
    <t>165mg/ml, A.33g</t>
  </si>
  <si>
    <t>165mg/ml, A.16,5g</t>
  </si>
  <si>
    <t>165mg/ml, A10ml</t>
  </si>
  <si>
    <t>FLEBOGAMMA DIF</t>
  </si>
  <si>
    <t>50mg/ml, fl 50ml</t>
  </si>
  <si>
    <t>50mg/ml, fl 400ml</t>
  </si>
  <si>
    <t>50mg/ml, fl 200ml</t>
  </si>
  <si>
    <t>50mg/ml, fl 10ml</t>
  </si>
  <si>
    <t>50mg/ml, fl 100ml</t>
  </si>
  <si>
    <t>100mg/ml, fl 50ml</t>
  </si>
  <si>
    <t>100mg/ml, fl 200ml</t>
  </si>
  <si>
    <t>100mg/ml, fl 100ml</t>
  </si>
  <si>
    <t>CUVITRU</t>
  </si>
  <si>
    <t>200mg/ml fl 5ml</t>
  </si>
  <si>
    <t>200mg/ml fl 40ml</t>
  </si>
  <si>
    <t>200mg/ml fl 20ml</t>
  </si>
  <si>
    <t>200mg/ml fl 10ml</t>
  </si>
  <si>
    <t>CLAIRYG</t>
  </si>
  <si>
    <t>50mg/ml fl 50ml</t>
  </si>
  <si>
    <t>50mg/ml fl 400ml</t>
  </si>
  <si>
    <t>50mg/ml fl 20ml</t>
  </si>
  <si>
    <t>50mg/ml fl 200ml</t>
  </si>
  <si>
    <t>50mg/ml fl 100ml</t>
  </si>
  <si>
    <t>Cabazitaxel</t>
  </si>
  <si>
    <t>CABAZITAXEL MYLAN</t>
  </si>
  <si>
    <t>en association à la prednisone ou la prednisolone, traitement des patients adultes avec un cancer de la prostate métastatique, résistant à la castration précédemment traités par un traitement à base de docétaxel.</t>
  </si>
  <si>
    <t>60mg, inj</t>
  </si>
  <si>
    <t>CABAZITAXEL EVER PHARMA</t>
  </si>
  <si>
    <t>10mg/ml, fl 4,5ml</t>
  </si>
  <si>
    <t>10mg/ml, fl 5ml</t>
  </si>
  <si>
    <t>10mg/ml, fl 6ml</t>
  </si>
  <si>
    <t>CABAZITAXEL ACCORD</t>
  </si>
  <si>
    <t>20mg/ml, fl 3ml</t>
  </si>
  <si>
    <t>CABAZITAXEL TEVA SANTE</t>
  </si>
  <si>
    <t>ENTYVIO</t>
  </si>
  <si>
    <r>
      <rPr>
        <b/>
        <sz val="10"/>
        <color theme="1"/>
        <rFont val="Calibri"/>
        <family val="2"/>
        <scheme val="minor"/>
      </rPr>
      <t>Modification libellé de l'indication :</t>
    </r>
    <r>
      <rPr>
        <sz val="10"/>
        <color theme="1"/>
        <rFont val="Calibri"/>
        <family val="2"/>
        <scheme val="minor"/>
      </rPr>
      <t xml:space="preserve">
le traitement de la rectocolite hémorragique (RCH) </t>
    </r>
    <r>
      <rPr>
        <b/>
        <u/>
        <sz val="10"/>
        <color theme="1"/>
        <rFont val="Calibri"/>
        <family val="2"/>
        <scheme val="minor"/>
      </rPr>
      <t>active modérée à sévère</t>
    </r>
    <r>
      <rPr>
        <sz val="10"/>
        <color theme="1"/>
        <rFont val="Calibri"/>
        <family val="2"/>
        <scheme val="minor"/>
      </rPr>
      <t xml:space="preserve"> chez les patients adultes ayant eu une réponse insuffisante, une perte de réponse ou une intolérance à un traitement conventionnel et naïfs d'anti-TNFα.</t>
    </r>
  </si>
  <si>
    <t>Védolizumab</t>
  </si>
  <si>
    <t>300mg, inj</t>
  </si>
  <si>
    <t>Abatacept</t>
  </si>
  <si>
    <t>ORENCIA</t>
  </si>
  <si>
    <t>IDACIO</t>
  </si>
  <si>
    <t>Certolizumab pegol</t>
  </si>
  <si>
    <t>CIMZIA</t>
  </si>
  <si>
    <t>SIMPONI</t>
  </si>
  <si>
    <t>Golimumab</t>
  </si>
  <si>
    <t>Guselkumab</t>
  </si>
  <si>
    <t>TREMFYA</t>
  </si>
  <si>
    <t>Secukinumab</t>
  </si>
  <si>
    <t>COSENTYX</t>
  </si>
  <si>
    <t>Ustekinumab</t>
  </si>
  <si>
    <t>STELARA</t>
  </si>
  <si>
    <t>Tocilizumab</t>
  </si>
  <si>
    <t>ROACTEMRA</t>
  </si>
  <si>
    <t>Ensemble des indications AMM</t>
  </si>
  <si>
    <t>125mg, inj, stylo 1ml</t>
  </si>
  <si>
    <t>125mg, inj, srg 1ml</t>
  </si>
  <si>
    <t>40mg inj fl 0,8ml</t>
  </si>
  <si>
    <t>40mg inj, srg 0,4ml</t>
  </si>
  <si>
    <t>40mg inj, stylo 0,4ml</t>
  </si>
  <si>
    <t>80mg inj, srg 0,8ml</t>
  </si>
  <si>
    <t>80mg inj stylo 0,8ml</t>
  </si>
  <si>
    <t>20mg inj, srg 0,2ml</t>
  </si>
  <si>
    <t>40mg inj, srg 0,8ml</t>
  </si>
  <si>
    <t>40mg inj, stylo 0,8ml</t>
  </si>
  <si>
    <t>40mg inj, fl 0,8ml</t>
  </si>
  <si>
    <t>20mg inj srg  0,4ml</t>
  </si>
  <si>
    <t>40mg inj srg 0,8ml</t>
  </si>
  <si>
    <t>40mg inj stylo 0,8ml</t>
  </si>
  <si>
    <t>200mg inj stylo 1ml</t>
  </si>
  <si>
    <t>200mg inj cart 1ml</t>
  </si>
  <si>
    <t>200mg/ml inj ser 1ml</t>
  </si>
  <si>
    <t>25mg inj stylo 0,5ml</t>
  </si>
  <si>
    <t>25mg inj fl + srg</t>
  </si>
  <si>
    <t>25mg inj srg 0,5ml</t>
  </si>
  <si>
    <t>50mg inj srg 1ml</t>
  </si>
  <si>
    <t>50mg inj stylo 1ml</t>
  </si>
  <si>
    <t>50mg inj fl+srg</t>
  </si>
  <si>
    <t>50mg inj fl</t>
  </si>
  <si>
    <t>10mg pedia fl + srg</t>
  </si>
  <si>
    <t>25mg inj srg 0,51ml</t>
  </si>
  <si>
    <t>50mg inj srg 0,98ml</t>
  </si>
  <si>
    <t>50mg inj stylo</t>
  </si>
  <si>
    <t>50mg inj stylo 0,5ml</t>
  </si>
  <si>
    <t>50mg inj srg 0,5ml</t>
  </si>
  <si>
    <t>100mg inj srg 1ml</t>
  </si>
  <si>
    <t>100mg inj stylo 1ml</t>
  </si>
  <si>
    <t>150mg inj srg 1ml</t>
  </si>
  <si>
    <t>150mg inj stylo 1ml</t>
  </si>
  <si>
    <t>45mg inj fl 0,5ml</t>
  </si>
  <si>
    <t>45mg inj srg 0,5ml</t>
  </si>
  <si>
    <t>90mg inj srg 1ml</t>
  </si>
  <si>
    <t>162 mg inj srg 0,9ml</t>
  </si>
  <si>
    <t>162mg inj stylo 0,9ml</t>
  </si>
  <si>
    <t>L01CD04</t>
  </si>
  <si>
    <t>10mg/ml fl 6ml</t>
  </si>
  <si>
    <t>10mg/ml fl 4,5ml</t>
  </si>
  <si>
    <t>10mg/ml fl 5ml</t>
  </si>
  <si>
    <t>10MG/ML FL 6ML</t>
  </si>
  <si>
    <t>20mg/ml fl 3ml</t>
  </si>
  <si>
    <t>60mg inj</t>
  </si>
  <si>
    <t>micafungine</t>
  </si>
  <si>
    <t>MYCAMINE</t>
  </si>
  <si>
    <t>100mg, perf</t>
  </si>
  <si>
    <t>50mg, perf</t>
  </si>
  <si>
    <t>traitement de la polyarthrite rhumatoïde en association avec le méthotrexate, uniquement chez les patients adultes ayant une maladie active lorsque la réponse aux traitements de fond antirhumatismaux (DMARD), dont le méthotrexate, a été inappropriée.</t>
  </si>
  <si>
    <t>120mg, inj srg 1ml</t>
  </si>
  <si>
    <t>120mg, inj stylo 1ml</t>
  </si>
  <si>
    <t>L04AB02</t>
  </si>
  <si>
    <t>L04AB03</t>
  </si>
  <si>
    <t>infliximab</t>
  </si>
  <si>
    <t>PRIVIGEN</t>
  </si>
  <si>
    <t>HIZENTRA</t>
  </si>
  <si>
    <t>100mg/ml, fl 25ml</t>
  </si>
  <si>
    <t>100mg/ml, fl 400ml</t>
  </si>
  <si>
    <t>200mg/ml, fl 10ml</t>
  </si>
  <si>
    <t>200mg/ml, fl 20ml</t>
  </si>
  <si>
    <t>200mg/ml, fl 50ml</t>
  </si>
  <si>
    <t>200mg/ml, fl 5ml</t>
  </si>
  <si>
    <t>ZERCEPAC</t>
  </si>
  <si>
    <t>. Traitement de patients adultes atteints d'un cancer du sein métastatique HER2 positif :
- en association avec le paclitaxel, chez les patients non pré-traités par chimiothérapie pour leur maladie métastatique et chez lesquels le traitement par anthracyclines ne peut pas être envisagé ;
- en association avec le docétaxel, chez les patients non pré-traités par chimiothérapie pour leur maladie métastatique ;
- en association à un inhibiteur de l'aromatase, chez les patientes ménopausées ayant des récepteurs hormonaux positifs, non traitées précédemment par trastuzumab ;
. Traitement de patients adultes atteints d'un cancer du sein précoce HER2 positif :
- après chirurgie, chimiothérapie (néoadjuvante ou adjuvante) et radiothérapie (si indiquée) ;
- après une chimiothérapie adjuvante avec la doxorubicine et le cyclophosphamide, en association avec le paclitaxel ou le docétaxel ;
- en association à une chimiothérapie adjuvante associant le docétaxel et le carboplatine ;
- en association à une chimiothérapie néoadjuvante, suivie d'un traitement adjuvant avec ZERCEPAC, chez les patients ayant une maladie localement avancée (y compris inflammatoire) ou des tumeurs mesurant plus de 2 cm de diamètre ;
. Traitement de l'adénocarcinome métastatique de l'estomac ou de la jonction œsogastrique HER2 positif, en association à la capécitabine ou au 5-fluoro-uracile et au cisplatine, chez les patients adultes n'ayant pas été précédemment traités pour leur maladie métastatique.</t>
  </si>
  <si>
    <t>Micafungine</t>
  </si>
  <si>
    <t>MICAFUNGINE OHRE PHARMA</t>
  </si>
  <si>
    <t>Adulte, adolescent d'âge ≥ 16 ans et personnes âgées :
- traitement de la candidose invasive ;
- traitement de la candidose oesophagienne chez les patients pour lesquels un traitement intraveineux est approprié ;
- pévention des infections à Candida chez les patients bénéficiant d'une allogreffe de cellules souches hématopoïétiques ou chez les patients chez qui une neutropénie est attendue (taux absolu de neutrophiles &lt; 500 cellules/μl) pendant au moins 10 jours.</t>
  </si>
  <si>
    <t>100mg, perf fl</t>
  </si>
  <si>
    <t>50mg, perf fl</t>
  </si>
  <si>
    <t>150mg, perf fl</t>
  </si>
  <si>
    <t>trastuzumab</t>
  </si>
  <si>
    <t>J02AX05</t>
  </si>
  <si>
    <t>L01XC03</t>
  </si>
  <si>
    <t>Voriconazole</t>
  </si>
  <si>
    <t>VORICONAZOLE HIKMA</t>
  </si>
  <si>
    <t>Chez les adultes et les enfants âgés de 2 ans et plus dans les indications suivantes :
- traitement des aspergilloses invasives ;
- traitement des candidémies chez les patients non neutropéniques ;
- traitement des infections invasives graves à Candida (y compris C. krusei) résistant au fluconazole ;
- traitement des infections fongiques graves à Scedosporium spp. ou Fusarium spp.
VORICONAZOLE doit être principalement administré aux patients, atteints d'infections évolutives, pouvant menacer le pronostic vital.</t>
  </si>
  <si>
    <t>200mg, inj fl</t>
  </si>
  <si>
    <t>voriconazole</t>
  </si>
  <si>
    <r>
      <rPr>
        <b/>
        <sz val="10"/>
        <color theme="1"/>
        <rFont val="Calibri"/>
        <family val="2"/>
        <scheme val="minor"/>
      </rPr>
      <t xml:space="preserve">Extension d'indication : </t>
    </r>
    <r>
      <rPr>
        <sz val="10"/>
        <color theme="1"/>
        <rFont val="Calibri"/>
        <family val="2"/>
        <scheme val="minor"/>
      </rPr>
      <t xml:space="preserve">
le traitement de 3e ligne de la rectocolite hémorragique active modérée à sévère de l'adulte uniquement en cas d'échec (réponse insuffisante, perte de réponse, intolérance ou contre-indication) des traitements conventionnels (amino-5 salicylés, corticoïdes et immunosuppresseurs) et d'au moins un médicament biologique parmi les anti-TNFα et le vedolizumab.</t>
    </r>
  </si>
  <si>
    <t>45mg, inj fl 0,5ml
90mg inj srg 1ml
90mg inj srg 1ml
130mg fl 26ml</t>
  </si>
  <si>
    <t>3400893280966
3400893517932
3400893517932
3400894250203</t>
  </si>
  <si>
    <r>
      <rPr>
        <b/>
        <sz val="10"/>
        <color theme="1"/>
        <rFont val="Calibri"/>
        <family val="2"/>
        <scheme val="minor"/>
      </rPr>
      <t xml:space="preserve">Extension d'indication : </t>
    </r>
    <r>
      <rPr>
        <sz val="10"/>
        <color theme="1"/>
        <rFont val="Calibri"/>
        <family val="2"/>
        <scheme val="minor"/>
      </rPr>
      <t xml:space="preserve">
Le traitement du psoriasis en plaques chronique sévère de l'enfant âgé de 6 à 11 ans, défini par :
- un échec (réponse insuffisante, contre-indication ou intolérance) à au moins deux traitements parmi les traitements systémiques non biologiques et la photothérapie ;
- et une forme étendue et/ou un retentissement psychosocial important.</t>
    </r>
  </si>
  <si>
    <t>45mg, inj fl 0,5ml
90mg inj srg 1ml
45mg, inj srg 0,5ml</t>
  </si>
  <si>
    <t>3400893280966
3400893517932
3400893517871</t>
  </si>
  <si>
    <t>eribuline</t>
  </si>
  <si>
    <t>HALAVEN</t>
  </si>
  <si>
    <t>0,44mg/ml, fl 2ml</t>
  </si>
  <si>
    <t>imiglucérase</t>
  </si>
  <si>
    <t>CEREZYME</t>
  </si>
  <si>
    <t>thyrotropine</t>
  </si>
  <si>
    <t>THYROGEN</t>
  </si>
  <si>
    <t>400 U, perf</t>
  </si>
  <si>
    <t>0,9mg, inj fl</t>
  </si>
  <si>
    <t>bortézomib</t>
  </si>
  <si>
    <t>BORTEZOMIB ACC</t>
  </si>
  <si>
    <t>1mg, inj fl</t>
  </si>
  <si>
    <t>3,5mg, inj fl</t>
  </si>
  <si>
    <t>BORTEZOMIB EG</t>
  </si>
  <si>
    <t>BORTEZOMIB MDC</t>
  </si>
  <si>
    <t>2,5mg, inj fl</t>
  </si>
  <si>
    <t>BORTEZOMIB MYL</t>
  </si>
  <si>
    <t>BORTEZOMIB OHR</t>
  </si>
  <si>
    <t>BORTEZOMIB RYP</t>
  </si>
  <si>
    <t>BORTEZOMIB ZEN</t>
  </si>
  <si>
    <t>VELCADE</t>
  </si>
  <si>
    <t>cerliponase alfa</t>
  </si>
  <si>
    <t>BRINEURA</t>
  </si>
  <si>
    <t>150mg, perf f(2) + f(1)</t>
  </si>
  <si>
    <t>Daratumumab</t>
  </si>
  <si>
    <t>DARZALEX</t>
  </si>
  <si>
    <r>
      <rPr>
        <b/>
        <sz val="10"/>
        <color theme="1"/>
        <rFont val="Calibri"/>
        <family val="2"/>
        <scheme val="minor"/>
      </rPr>
      <t xml:space="preserve">Extension d'indication : 
</t>
    </r>
    <r>
      <rPr>
        <sz val="10"/>
        <color theme="1"/>
        <rFont val="Calibri"/>
        <family val="2"/>
        <scheme val="minor"/>
      </rPr>
      <t>- en association avec le lénalidomide et la dexaméthasone pour le traitement des patients adultes atteints d'un myélome multiple nouvellement diagnostiqué et non éligibles à une autogreffe de cellules souches ;
- en association avec le bortézomib, le thalidomide et la dexaméthasone pour le traitement des patients adultes atteints d'un myélome multiple nouvellement diagnostiqué et éligibles à une autogreffe de cellules souches.</t>
    </r>
  </si>
  <si>
    <t>20mg/ml, perf fl 20ml
20mg/ml, perf fl 5ml</t>
  </si>
  <si>
    <t>3400894178712
3400894178880</t>
  </si>
  <si>
    <t xml:space="preserve"> 
- en association avec le lénalidomide et la dexaméthasone ou avec le bortézomib, le melphalan et la prednisone pour le traitement des patients adultes atteints d'un myélome multiple nouvellement diagnostiqué et non éligibles à une autogreffe de cellules souches ;
- en association avec le bortézomib, le thalidomide et la dexaméthasone pour le traitement des patients adultes atteints d'un myélome multiple nouvellement diagnostiqué et éligibles à une autogreffe de cellules souches ;
- en association avec le lénalidomide et la dexaméthasone, ou le bortézomib et la dexaméthasone, pour le traitement des patients adultes atteints d'un myélome multiple ayant reçu au moins un traitement antérieur ;</t>
  </si>
  <si>
    <t>1800mg, inj fv 15ml</t>
  </si>
  <si>
    <t>Azacitidine</t>
  </si>
  <si>
    <t>AZACITIDINE TILLOMED</t>
  </si>
  <si>
    <t>25mg/ml inj</t>
  </si>
  <si>
    <t xml:space="preserve"> 
- traitement des patients adultes non éligibles pour une greffe de cellules souches hématopoïétiques (GCSH) et présentant un syndrome myélodysplasique (SMD) de risque intermédiaire-2 ou élevé selon l'index pronostique international (International Prognostic Scoring System, IPSS) ;
- traitement des patients adultes non éligibles pour une greffe de cellules souches hématopoïétiques (GCSH) et présentant une leucémie myélomonocytaire chronique (LMMC) avec 10 à 29 % de blastes médullaires sans syndrome myéloprolifératif ;
- traitement des patients adultes non éligibles pour une greffe de cellules souches hématopoïétiques (GCSH) et présentant : une leucémie aiguë myéloblastique (LAM) avec 20 à 30 % de blastes et dysplasie de lignées multiples, selon la classification de l'Organisation mondiale de la santé (OMS).</t>
  </si>
  <si>
    <t>25mg/ml, inj</t>
  </si>
  <si>
    <r>
      <rPr>
        <b/>
        <sz val="10"/>
        <color theme="1"/>
        <rFont val="Calibri"/>
        <family val="2"/>
        <scheme val="minor"/>
      </rPr>
      <t>Modification libellé de l'indication :</t>
    </r>
    <r>
      <rPr>
        <sz val="10"/>
        <color theme="1"/>
        <rFont val="Calibri"/>
        <family val="2"/>
        <scheme val="minor"/>
      </rPr>
      <t xml:space="preserve">
Traitement de substitution chez les adultes, et les enfants et adolescents (âgés de 0 à 18 ans) :
- Déficits immunitaires secondaires (DIS) chez les patients souffrant d'infections sévères ou récurrentes, en échec d'un traitement antimicrobien et ayant, soit un défaut de production d'anticorps spécifiques (DPAS)* avéré, soit un taux d'IgG sériques &lt; 4 g/l.
* DPAS = incapacité à augmenter d'au moins 2 fois le titre d'anticorps IgG dirigés contre les antigènes polysaccharidiques et polypeptidiques des vaccins anti-pneumococciques.</t>
    </r>
  </si>
  <si>
    <t>100mg/ml, perf fl 100ml
100mg/ml, perf fl 10ml
100mg/ml, perf fl 200ml
100mg/ml, perf fl 400ml
100mg/ml, perf fl 50ml</t>
  </si>
  <si>
    <t>3400894464532
3400894464471
3400894464761
3400894464822
3400894464990</t>
  </si>
  <si>
    <t>Cytarabine</t>
  </si>
  <si>
    <t>DEPOCYTE</t>
  </si>
  <si>
    <t>50mg, inj fl 5ml</t>
  </si>
  <si>
    <t>eptacog alfa activé</t>
  </si>
  <si>
    <t>NOVOSEVEN</t>
  </si>
  <si>
    <t>1,2mg (601KUI), inj</t>
  </si>
  <si>
    <t>2,4mg (120KUI), inj</t>
  </si>
  <si>
    <t>4,8mg (240KUI), inj</t>
  </si>
  <si>
    <t>1mg, inj</t>
  </si>
  <si>
    <t>2mg, inj</t>
  </si>
  <si>
    <t>5mg, inj</t>
  </si>
  <si>
    <t>8mg, inj</t>
  </si>
  <si>
    <t xml:space="preserve">Micafungine </t>
  </si>
  <si>
    <t>MICAFUNGINE MYLAN</t>
  </si>
  <si>
    <r>
      <rPr>
        <b/>
        <sz val="10"/>
        <color theme="1"/>
        <rFont val="Calibri"/>
        <family val="2"/>
        <scheme val="minor"/>
      </rPr>
      <t>Extension d'indication :</t>
    </r>
    <r>
      <rPr>
        <sz val="10"/>
        <color theme="1"/>
        <rFont val="Calibri"/>
        <family val="2"/>
        <scheme val="minor"/>
      </rPr>
      <t xml:space="preserve">
Enfant (y compris nouveau-né) et l'adolescent &lt; 16 ans :
- traitement de la candidose invasive ;
- prévention des infections à Candida chez les patients bénéficiant d'une allogreffe de cellules souches hématopoïétiques ou chez les patients chez qui une neutropénie est attendue (taux absolu de neutrophiles &lt; 500 cellules/µl) pendant au moins 10 jours.
La décision d'utiliser MICAFUNGINE MYLAN doit tenir compte du risque potentiel de développement de tumeurs hépatiques. Ainsi, MICAFUNGINE MYLAN ne doit être utilisée que si l'administration d'autres antifongiques n'est pas appropriée. Il convient de tenir compte des recommandations officielles/nationales concernant l'utilisation appropriée des antifongiques.</t>
    </r>
  </si>
  <si>
    <t>busulfan</t>
  </si>
  <si>
    <t>BUSILVEX</t>
  </si>
  <si>
    <t>BUSULFAN ACC</t>
  </si>
  <si>
    <t>BUSULFAN FRESENIUS KABI</t>
  </si>
  <si>
    <t>6mg/ml, fl 10ml</t>
  </si>
  <si>
    <t>6mg/ml</t>
  </si>
  <si>
    <t>Bévacizumab</t>
  </si>
  <si>
    <t>ZIRABEV</t>
  </si>
  <si>
    <t>25mg/ml, fl 16ml
25mg/ml, fl 4ml</t>
  </si>
  <si>
    <r>
      <rPr>
        <b/>
        <sz val="10"/>
        <color theme="1"/>
        <rFont val="Calibri"/>
        <family val="2"/>
        <scheme val="minor"/>
      </rPr>
      <t>Extension d'indication :</t>
    </r>
    <r>
      <rPr>
        <sz val="10"/>
        <color theme="1"/>
        <rFont val="Calibri"/>
        <family val="2"/>
        <scheme val="minor"/>
      </rPr>
      <t xml:space="preserve">
En association au paclitaxel, est indiqué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t>
    </r>
  </si>
  <si>
    <t>3400890000246
3400890000253</t>
  </si>
  <si>
    <t>Brentuximab vedotin</t>
  </si>
  <si>
    <t>ADCETRIS</t>
  </si>
  <si>
    <r>
      <rPr>
        <b/>
        <sz val="10"/>
        <color theme="1"/>
        <rFont val="Calibri"/>
        <family val="2"/>
        <scheme val="minor"/>
      </rPr>
      <t xml:space="preserve">Extension d'indication : </t>
    </r>
    <r>
      <rPr>
        <sz val="10"/>
        <color theme="1"/>
        <rFont val="Calibri"/>
        <family val="2"/>
        <scheme val="minor"/>
      </rPr>
      <t xml:space="preserve">
Traitement du lymphome anaplasique à grandes cellules systémique (LAGCs) non précédemment traité, en association avec le cyclophosphamide, la doxorubicine et la prednisone (CHP), uniquement en l'absence de mutation ALK (ALK-) ou en présence de la mutation (ALK+) chez les patients ayant un score IPI ≥ 2.</t>
    </r>
  </si>
  <si>
    <t>brentuximab vedotin</t>
  </si>
  <si>
    <r>
      <rPr>
        <b/>
        <sz val="10"/>
        <color theme="1"/>
        <rFont val="Calibri"/>
        <family val="2"/>
        <scheme val="minor"/>
      </rPr>
      <t>Modification erreur libellé d'indication</t>
    </r>
    <r>
      <rPr>
        <sz val="10"/>
        <color theme="1"/>
        <rFont val="Calibri"/>
        <family val="2"/>
        <scheme val="minor"/>
      </rPr>
      <t xml:space="preserve"> (cf. inscritpion du 02/03/2021) : 
en association avec le bortézomib, </t>
    </r>
    <r>
      <rPr>
        <strike/>
        <sz val="10"/>
        <color theme="1"/>
        <rFont val="Calibri"/>
        <family val="2"/>
        <scheme val="minor"/>
      </rPr>
      <t>le thalidomide et la dexaméthasone</t>
    </r>
    <r>
      <rPr>
        <sz val="10"/>
        <color theme="1"/>
        <rFont val="Calibri"/>
        <family val="2"/>
        <scheme val="minor"/>
      </rPr>
      <t xml:space="preserve"> </t>
    </r>
    <r>
      <rPr>
        <b/>
        <sz val="10"/>
        <color theme="1"/>
        <rFont val="Calibri"/>
        <family val="2"/>
        <scheme val="minor"/>
      </rPr>
      <t>le melphalan et la prednisone</t>
    </r>
    <r>
      <rPr>
        <sz val="10"/>
        <color theme="1"/>
        <rFont val="Calibri"/>
        <family val="2"/>
        <scheme val="minor"/>
      </rPr>
      <t xml:space="preserve"> pour le traitement des patients adultes atteints d'un myélome multiple nouvellement diagnostiqué et </t>
    </r>
    <r>
      <rPr>
        <b/>
        <sz val="10"/>
        <color theme="1"/>
        <rFont val="Calibri"/>
        <family val="2"/>
        <scheme val="minor"/>
      </rPr>
      <t>NON</t>
    </r>
    <r>
      <rPr>
        <sz val="10"/>
        <color theme="1"/>
        <rFont val="Calibri"/>
        <family val="2"/>
        <scheme val="minor"/>
      </rPr>
      <t xml:space="preserve"> éligibles à une autogreffe de cellules souches</t>
    </r>
  </si>
  <si>
    <t>20mg/ml
1800mg inj</t>
  </si>
  <si>
    <t>20mg/ml, fl 20ml
20mg/ml, fl 5ml
1800mg inj, fv 15ml</t>
  </si>
  <si>
    <t>3400894178712
3400894178880
3400890006576</t>
  </si>
  <si>
    <r>
      <rPr>
        <b/>
        <sz val="10"/>
        <color theme="1"/>
        <rFont val="Calibri"/>
        <family val="2"/>
        <scheme val="minor"/>
      </rPr>
      <t xml:space="preserve">Extension d'indication : </t>
    </r>
    <r>
      <rPr>
        <sz val="10"/>
        <color theme="1"/>
        <rFont val="Calibri"/>
        <family val="2"/>
        <scheme val="minor"/>
      </rPr>
      <t xml:space="preserve">
en association avec le bortézomib, le thalidomide et la dexaméthasone pour le traitement des patients adultes atteints d'un myélome multiple nouvellement diagnostiqué et éligibles à une autogreffe de cellules souches</t>
    </r>
  </si>
  <si>
    <t>velaglucerase alpha</t>
  </si>
  <si>
    <t>VPRIV</t>
  </si>
  <si>
    <t>400 UI, perf</t>
  </si>
  <si>
    <t>idursulfase</t>
  </si>
  <si>
    <t>ELAPRASE</t>
  </si>
  <si>
    <t>2mg/ml, fl 3ml</t>
  </si>
  <si>
    <t>BUSULFAN TLO</t>
  </si>
  <si>
    <t>6mg/ml, perf fl</t>
  </si>
  <si>
    <t>3400890004206
3400890004220</t>
  </si>
  <si>
    <t>150mg, inj</t>
  </si>
  <si>
    <t>420mg, inj</t>
  </si>
  <si>
    <t>OGIVRI</t>
  </si>
  <si>
    <t>Pemetrexed</t>
  </si>
  <si>
    <t>PEMETREXED EVER PHARMA</t>
  </si>
  <si>
    <t>en association avec le cisplatine, est indiqué dans le traitement des patients atteints de mésothéliome pleural malin non résécable et qui n'ont pas reçu de chimiothérapie antérieure.
- en association avec le cisplatine, est indiqué dans le traitement en première ligne des patients atteints de cancer bronchique non à petites cellules localement avancé ou métastatique, dès lors que l'histologie n'est pas à prédominance épidermoïde ;
- en monothérapie dans le traitement de maintenance du cancer bronchique non à petites cellules, localement avancé ou métastatique immédiatement à la suite d'une chimiothérapie à base de sel de platine, dès lors que l'histologie n'est pas à prédominance épidermoïde chez les patients dont la maladie n'a pas progressé ;
- en monothérapie dans le traitement en seconde ligne des patients atteints de cancer bronchique non à petites cellules, localement avancé ou métastatique, dès lors que l'histologie n'est pas à prédominance épidermoïde.</t>
  </si>
  <si>
    <t>L01BC07</t>
  </si>
  <si>
    <t xml:space="preserve">L01XC24 </t>
  </si>
  <si>
    <t>J02AC03</t>
  </si>
  <si>
    <t>L01BA04</t>
  </si>
  <si>
    <t>PEMETREXED EG</t>
  </si>
  <si>
    <t>1000mg perf fl</t>
  </si>
  <si>
    <t>MICAFUNGINE HIKMA</t>
  </si>
  <si>
    <t>Adulte, adolescent d'âge ≥ 16 ans et personnes âgées :
- traitement de la candidose invasive ;
- traitement de la candidose œsophagienne chez les patients pour lesquels un traitement intraveineux est approprié ;
- prévention des infections à Candida chez les patients bénéficiant d'une allogreffe de cellules souches hématopoïétiques ou chez les patients chez qui une neutropénie est attendue (taux absolu de neutrophiles &lt; 500 cellules/μl) pendant au moins 10 jours
Enfant (y compris nouveau-né) et l'adolescent &lt; 16 ans :
- traitement de la candidose invasive ;
- prévention des infections à Candida chez les patients bénéficiant d'une allogreffe de cellules souches hématopoïétiques ou chez les patients chez qui une neutropénie est attendue (taux absolu de neutrophiles &lt; 500 cellules / µl) pendant au moins 10 jours.
La décision d'utiliser MICAFUNGINE HIKMA doit tenir compte du risque potentiel de développement de tumeurs hépatiques. Ainsi, MICAFUNGINE HIKMA ne doit être utilisée que si l'administration d'autres antifongiques n'est pas appropriée. Il convient de tenir compte des recommandations officielles/nationales concernant l'utilisation appropriée des antifongiques.</t>
  </si>
  <si>
    <t>25mg/ml, fl20ml</t>
  </si>
  <si>
    <t xml:space="preserve">25mg/ml, fl34ml
</t>
  </si>
  <si>
    <t xml:space="preserve">3400890009867
</t>
  </si>
  <si>
    <t xml:space="preserve">25mg/ml, fl40ml
</t>
  </si>
  <si>
    <t>25mg/ml, fl4ml</t>
  </si>
  <si>
    <t>PEMETREXED ACCORD</t>
  </si>
  <si>
    <t>pemetrexed</t>
  </si>
  <si>
    <t>25mg/ml, fl 40ml</t>
  </si>
  <si>
    <t>25mg/ml, fl 34ml</t>
  </si>
  <si>
    <t>25mg/ml, fl 4ml</t>
  </si>
  <si>
    <t>25mg/ml, fl 20ml</t>
  </si>
  <si>
    <t>PEMETREXED REDDY PHARMA</t>
  </si>
  <si>
    <t xml:space="preserve">25mg/ml, fl 20ml
</t>
  </si>
  <si>
    <t xml:space="preserve">25mg/ml, fl 40ml
</t>
  </si>
  <si>
    <t xml:space="preserve">25mg/ml, fl 4ml
</t>
  </si>
  <si>
    <t>caspofungine</t>
  </si>
  <si>
    <t>CASPOFUNGINE SUN</t>
  </si>
  <si>
    <t>50mg perf fl</t>
  </si>
  <si>
    <t>70mg perf fl</t>
  </si>
  <si>
    <t>Bortézomib</t>
  </si>
  <si>
    <t xml:space="preserve">
- en monothérapie ou en association à la dexaméthasone, dans le traitement des patients adultes atteints de myélome multiple en progression, ayant reçu au moins 1 traitement antérieur et ayant déjà bénéficié ou étant inéligibles à une greffe de cellules souches hématopoïétiques ;
- en association au melphalan et à la prednisone, est indiqué pour le traitement des patients adultes atteints de myélome multiple non traité au préalable, non éligibles à la chimiothérapie intensive accompagnée d'une greffe de cellules souches hématopoïétiques ;
- en association à la dexaméthasone, ou à la dexaméthasone et au thalidomide, est indiqué pour le traitement d'induction des patients adultes atteints de myélome multiple non traité au préalable, éligibles à la chimiothérapie intensive accompagnée d'une greffe de cellules souches hématopoïétiques.</t>
  </si>
  <si>
    <t>3,5mg inj fl</t>
  </si>
  <si>
    <t>L01XX32</t>
  </si>
  <si>
    <t>BORTEZOMIB ARROW</t>
  </si>
  <si>
    <t>100mg/ml, perf fl 100ml
100mg/ml, perf fl 25ml
100mg/ml, perf fl 200ml
100mg/ml, perf fl 300ml
100mg/ml, perf fl 50ml</t>
  </si>
  <si>
    <t xml:space="preserve">3400894073703
3400894073932
3400894073871
3400894074014
3400894074182 </t>
  </si>
  <si>
    <t>Durvalumab</t>
  </si>
  <si>
    <t>IMFINZI</t>
  </si>
  <si>
    <t>50mg/ml FL 2,4ml</t>
  </si>
  <si>
    <t>50mg/ml FL 10ml</t>
  </si>
  <si>
    <t>34008 944 055 1 1</t>
  </si>
  <si>
    <t>34008 944 054 5 0</t>
  </si>
  <si>
    <t>PEMETREXED Fresenius</t>
  </si>
  <si>
    <t xml:space="preserve"> - Mésothéliome pleural malin : En association avec le cisplatine, est indiqué dans le traitement des patients atteints de mésothéliome pleural malin non résécable et qui n'ont pas reçu de chimiothérapie antérieure.
- Cancer bronchique non à petites cellules :
- en association avec le cisplatine, est indiqué dans le traitement en première ligne des patients atteints de cancer bronchique non à petites cellules localement avancé ou métastatique, dès lors que l'histologie n'est pas à prédominance épidermoïde ;
- en monothérapie dans le traitement de maintenance du cancer bronchique non à petites cellules, localement avancé ou métastatique immédiatement à la suite d'une chimiothérapie à base de sel de platine, dès lors que l'histologie n'est pas à prédominance épidermoïde chez les patients dont la maladie n'a pas progressé ;
- en monothérapie dans le traitement en seconde ligne des patients atteints de cancer bronchique non à petites cellules, localement avancé ou métastatique, dès lors que l'histologie n'est pas à prédominance épidermoïde.</t>
  </si>
  <si>
    <t>25mg/ml Fl 20ml
25mg/ml Fl  40ml
25mg/ml Fl  4ml</t>
  </si>
  <si>
    <t>3400890005296
3400890005319
3400890005302</t>
  </si>
  <si>
    <t>ALYMSYS</t>
  </si>
  <si>
    <t xml:space="preserve"> - en association à une chimiothérapie à base de fluoropyrimidine, est indiqué chez les patients adultes atteints de cancer colorectal métastatique ;
- traitement de première ligne des patients atteints de cancer bronchique non à petites cellules, avancé et non opérable, métastatique ou en stade de rechute, dès lors que l'histologie n'est pas à prédominance épidermoïde, en association à une chimiothérapie à base de sels de platine ;
- en association au carboplatine et au paclitaxel, traitement de 1ère ligne des stades avancés (stades FIGO III B, III C et IV) du cancer épithélial de l'ovaire, des trompes de Fallope ou péritonéal primitif chez des patientes adultes ;
- en association au carboplatine et à la gemcitabine, est indiqué chez les patientes adultes atteintes d'un cancer épithélial de l'ovaire, des trompes de Fallope ou péritonéal primitif, en première récidive, sensible aux sels de platine et qui n'ont pas été préalablement traitées par du bevacizumab ou d'autres inhibiteurs du VEGF ou d'autres agents ciblant le récepteur du VEGF ;
- en association au topotécan ou à la doxorubicine liposomale pégylée, est indiqué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t>
  </si>
  <si>
    <t>25mg/ml - 4ml - 16ml</t>
  </si>
  <si>
    <t>3400890011211
3400890011204</t>
  </si>
  <si>
    <t>165,127€
607,643€</t>
  </si>
  <si>
    <t>Pemetrexed HPI /Pfizer</t>
  </si>
  <si>
    <t xml:space="preserve"> - Mésothéliome pleural malin : en association avec le cisplatine, est indiqué dans le traitement des patients atteints de mésothéliome pleural malin non résécable et qui n'ont pas reçu de chimiothérapie antérieure.
- Cancer bronchique non à petites cellules :
- en association avec le cisplatine, est indiqué dans le traitement en première ligne des patients atteints de cancer bronchique non à petites cellules localement avancé ou métastatique, dès lors que l'histologie n'est pas à prédominance épidermoïde ;
- en monothérapie dans le traitement de maintenance du cancer bronchique non à petites cellules, localement avancé ou métastatique immédiatement à la suite d'une chimiothérapie à base de sel de platine, dès lors que l'histologie n'est pas à prédominance épidermoïde chez les patients dont la maladie n'a pas progressé ;
- en monothérapie dans le traitement en seconde ligne des patients atteints de cancer bronchique non à petites cellules, localement avancé ou métastatique, dès lors que l'histologie n'est pas à prédominance épidermoïde.</t>
  </si>
  <si>
    <t xml:space="preserve">3400894285151
3400894285212
3400894285090   </t>
  </si>
  <si>
    <t xml:space="preserve">100 mg : 
500 mg : 
1000 mg : </t>
  </si>
  <si>
    <t>124,017€
589,95€
1179,9€</t>
  </si>
  <si>
    <t>120mg seringue</t>
  </si>
  <si>
    <t>120 mg stylo</t>
  </si>
  <si>
    <t>Dans le JO du 07/05/21 : Chacune des occurrences des mots "l'enfant et l'adolescent (âgé de 0 à 18 ans)" sont supprimés</t>
  </si>
  <si>
    <r>
      <t xml:space="preserve">Nouveau libellé de l'indication thérapeutique prise en charge :
Traitement substitutif chez l'adulte, l'enfant et l'adolescent </t>
    </r>
    <r>
      <rPr>
        <strike/>
        <sz val="10"/>
        <color theme="1"/>
        <rFont val="Calibri"/>
        <family val="2"/>
        <scheme val="minor"/>
      </rPr>
      <t>(âgé de 0 à 18 ans)</t>
    </r>
    <r>
      <rPr>
        <sz val="10"/>
        <color theme="1"/>
        <rFont val="Calibri"/>
        <family val="2"/>
        <scheme val="minor"/>
      </rPr>
      <t xml:space="preserve"> atteints de :
- déficits immunitaires primitifs (DIP) avec altération de la production d'anticorps :
- déficits immunitaires secondaires (DIS) chez les patients souffrant d'infections sévères ou récurrentes, sous traitement antimicrobien inefficace, et présentant soit un déficit avéré des anticorps spécifiques (DAAS)*, soit d'un taux d'IgG sérique de &lt; 4 g/l.
* DAAS : défaut de réponse vaccinale définie par un échec du doublement du titre des anticorps IgG après un vaccin pneumococcique utilisant des antigènes polypeptidiques et polysaccharidiques.</t>
    </r>
  </si>
  <si>
    <t>Générique</t>
  </si>
  <si>
    <t>50 mg inj</t>
  </si>
  <si>
    <t>45mg inj</t>
  </si>
  <si>
    <t>Bortezomib</t>
  </si>
  <si>
    <t>Bortezomib TVC</t>
  </si>
  <si>
    <t>Les seules indications thérapeutiques ouvrant droit à la prise en charge en sus par l’assurance maladie sont : 
– en monothérapie ou en association à la dexaméthasone, dans le traitement des patients adultes atteints de myélome multiple en progression, ayant reçu au moins 1 traitement antérieur et ayant déjà bénéficié ou étant inéligibles à une greffe de cellules souches hématopoïétiques ; 
– en association au melphalan et à la prednisone, est indiqué pour le traitement des patients adultes atteints de myélome multiple non traité au préalable, non éligibles à la chimiothérapie intensive accompagnée d’une greffe de cellules souches hématopoïétiques ; 
– en association à la dexaméthasone, ou à la dexaméthasone et au thalidomide, est indiqué pour le traitement d’induction des patients adultes atteints de myélome multiple non traité au préalable, éligibles à la chimiothérapie intensive accompagnée d’une greffe de cellules souches hématopoïétiques.</t>
  </si>
  <si>
    <t>3,5 mg</t>
  </si>
  <si>
    <t>eftrenonacog alfa</t>
  </si>
  <si>
    <t>1000UI</t>
  </si>
  <si>
    <t>2000UI</t>
  </si>
  <si>
    <t>250UI</t>
  </si>
  <si>
    <t>3000UI</t>
  </si>
  <si>
    <t>500UI</t>
  </si>
  <si>
    <t>ALPROLIX</t>
  </si>
  <si>
    <t>25MG/ML FL20ML</t>
  </si>
  <si>
    <t>25MG/ML FL40ML</t>
  </si>
  <si>
    <t>25MG/ML FL4ML</t>
  </si>
  <si>
    <t>PEMETREXED FRK</t>
  </si>
  <si>
    <t>Céfidérocol</t>
  </si>
  <si>
    <t>FETCROJA</t>
  </si>
  <si>
    <t>en dernier recours pour le traitement des patients atteints d'infections à bactéries à Gram négatif multirésistantes (notamment en cas d'entérobactéries et Pseudomonas aeruginosa, avec un mécanisme de résistance de type KPC, oxacillinase ou métallo-β-lactamases [NDM, VIM, IMP]) et lorsque le recours aux autres options disponibles n'est pas envisageable.</t>
  </si>
  <si>
    <t>1g</t>
  </si>
  <si>
    <t>1g inj</t>
  </si>
  <si>
    <t>34008 900 025 5 4</t>
  </si>
  <si>
    <t>Bortezomib Fresenius</t>
  </si>
  <si>
    <t xml:space="preserve"> - En monothérapie ou en association à la dexaméthasone, dans le traitement des patients adultes atteints de myélome multiple en progression, ayant reçu au moins 1 traitement antérieur et ayant déjà bénéficié ou étant inéligibles à une greffe de cellules souches hématopoïétiques.
- En association au melphalan et à la prednisone, est indiqué pour le traitement des patients adultes atteints de myélome multiple non traité au préalable, non éligibles à la chimiothérapie intensive accompagnée d'une greffe de cellules souches hématopoïétiques.
- En association à la dexaméthasone, ou à la dexaméthasone et au thalidomide, est indiqué pour le traitement d'induction des patients adultes atteints de myélome multiple non traité au préalable, éligibles à la chimiothérapie intensive accompagnée d'une greffe de cellules souches hématopoïétiques.</t>
  </si>
  <si>
    <t>1 mg
3,5 mg</t>
  </si>
  <si>
    <t>3400890013017
3400890013031</t>
  </si>
  <si>
    <t>89,588€
313,155€</t>
  </si>
  <si>
    <t>Eculizumab</t>
  </si>
  <si>
    <t>SOLIRIS</t>
  </si>
  <si>
    <t>Extension d'indication :
- traitement de la maladie du spectre de la neuromyélite optique chez les patients adultes ayant des anticorps anti-aquaporine 4 atteints de la forme récurrente de la maladie (2 crises au cours de la dernière année ou 3 crises au cours des deux dernières années dont une au cours de l'année précédente), et étant en échec des traitements de fond immunosuppresseurs (rituximab, azathioprine, mycophénolate mofétil).</t>
  </si>
  <si>
    <t>300 mg - solution à diluer pour perf</t>
  </si>
  <si>
    <t>Dificlir</t>
  </si>
  <si>
    <t>Fidaxomicine</t>
  </si>
  <si>
    <t>200 mg cp</t>
  </si>
  <si>
    <t>Extension d'indication :
- le traitement des infections à Clostridioides difficile (ICD), appelées également diarrhées associées à C. difficile (DACD) chez les patients pédiatriques pesant au moins 12,5 kg.</t>
  </si>
  <si>
    <t>40mg/ml sus buvable</t>
  </si>
  <si>
    <t xml:space="preserve"> - le traitement des infections à Clostridioides difficile (ICD), appelées également diarrhées associées à C. difficile (DACD) chez les patients adultes et chez les patients pédiatriques de la naissance à moins de 18 ans.</t>
  </si>
  <si>
    <t>Bevacizumab</t>
  </si>
  <si>
    <t>Oyavas</t>
  </si>
  <si>
    <t xml:space="preserve"> - en association à une chimiothérapie à base de fluoropyrimidine, est indiqué chez les patients adultes atteints de cancer colorectal métastatique.
- traitement de première ligne des patients atteints de cancer bronchique non à petites cellules, avancé et non opérable, métastatique ou en stade de rechute, dès lors que l'histologie n'est pas à prédominance épidermoïde, en association à une chimiothérapie à base de sels de platine.
- en association au carboplatine et au paclitaxel, traitement de 1ère ligne des stades avancés (stades FIGO III B, III C et IV) du cancer épithélial de l'ovaire, des trompes de Fallope ou péritonéal primitif chez des patientes adultes.
- en association au carboplatine et à la gemcitabine, est indiqué chez les patientes adultes atteintes d'un cancer épithélial de l'ovaire, des trompes de Fallope ou péritonéal primitif, en première récidive, sensible aux sels de platine et qui n'ont pas été préalablement traitées par du bevacizumab ou d'autres inhibiteurs du VEGF ou d'autres agents ciblant le récepteur du VEGF.
- en association au topotécan ou à la doxorubicine liposomale pégylée, est indiqué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t>
  </si>
  <si>
    <t>25mg/ml - 16 mL
25mg/ml - 4mL</t>
  </si>
  <si>
    <t>3400890012706
3400890012713</t>
  </si>
  <si>
    <t>Pemetrexed hospira</t>
  </si>
  <si>
    <t>25mg/ml 20 ml
25 mg/ml - 40 mL
25 mg/ml 4 mL</t>
  </si>
  <si>
    <t>3400890011105
3400890011129 
3400890011112</t>
  </si>
  <si>
    <t>Azacitidine ERP</t>
  </si>
  <si>
    <t>25 mg/ml 100mg
25 mg/ml 150 mg</t>
  </si>
  <si>
    <t>3400890014014
3400890014021</t>
  </si>
  <si>
    <t xml:space="preserve"> - traitement des patients adultes non éligibles pour une greffe de cellules souches hématopoïétiques (GCSH) et présentant un syndrome myélodysplasique (SMD) de risque intermédiaire-2 ou élevé selon l'index pronostique international (International Prognostic Scoring System, IPSS) ;
- traitement des patients adultes non éligibles pour une greffe de cellules souches hématopoïétiques (GCSH) et présentant une leucémie myélomonocytaire chronique (LMMC) avec 10 à 29 % de blastes médullaires sans syndrome myéloprolifératif ;
- traitement des patients adultes non éligibles pour une greffe de cellules souches hématopoïétiques (GCSH) et présentant : une leucémie aiguë myéloblastique (LAM) avec 20 à 30 % de blastes et dysplasie de lignées multiples, selon la classification de l'Organisation Mondiale de la Santé (OMS).</t>
  </si>
  <si>
    <t>Cutaquig</t>
  </si>
  <si>
    <t xml:space="preserve"> - Traitement de substitution chez les adultes, les enfants et les adolescents (0-18 ans) atteints de :
- déficit immunitaire primitif avec production défaillante d'anticorps ;
- hypogammaglobulinémie et infections bactériennes récurrentes chez les patients atteints de leucémie lymphoïde chronique (LLC) chez qui la prophylaxie antibiotique a échoué ou est contreindiquée ;
- hypogammaglobulinémie et infections bactériennes récurrentes chez les patients atteints de myélome multiple (MM) ;
- hypogammaglobulinémie chez des patients en pré et post transplantation de cellules souches hématopoïétiques allogéniques (GCSH).</t>
  </si>
  <si>
    <t>Immunoglobuline humaine normale (SC)</t>
  </si>
  <si>
    <t>165 mg/ml - 12ml
165 mg/ml - 24 ml
165 mg/ml - 48 ml
165 mg/ml - 6 ml</t>
  </si>
  <si>
    <t>3400890011006
3400890011013
3400890011020
3400890011037</t>
  </si>
  <si>
    <t>Voretigène néparvovec</t>
  </si>
  <si>
    <t>Luxturna</t>
  </si>
  <si>
    <t xml:space="preserve"> - le traitement des patients adultes et des enfants présentant une perte visuelle dur à une dystrophie rétinienne héréditaire résultant de mutations bi-alléliques conformée du gène RPE65 et possédant suffisamment de cellules rétiniennes viables.</t>
  </si>
  <si>
    <t>5 x 10 génomes/ml</t>
  </si>
  <si>
    <t>119,700€
239,400€
478,800€
59,85€</t>
  </si>
  <si>
    <t>Stelara</t>
  </si>
  <si>
    <t>130mg/26ml</t>
  </si>
  <si>
    <t>Ustékinumab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</si>
</sst>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0.00\ &quot;€&quot;;[Red]\-#,##0.00\ &quot;€&quot;"/>
    <numFmt numFmtId="164" formatCode="0.0%"/>
    <numFmt numFmtId="165" formatCode="#,##0.000\ &quot;€&quot;"/>
    <numFmt numFmtId="166" formatCode="#,##0.000\ &quot;€&quot;;[Red]\-#,##0.000\ &quot;€&quot;"/>
    <numFmt numFmtId="167" formatCode="#,##0.00\ &quot;€&quot;"/>
  </numFmts>
  <fonts count="32" x14ac:knownFonts="1">
    <font>
      <sz val="11"/>
      <color theme="1"/>
      <name val="Calibri"/>
      <family val="2"/>
      <scheme val="minor"/>
    </font>
    <font>
      <b/>
      <sz val="11"/>
      <color theme="0"/>
      <name val="Calibri"/>
      <family val="2"/>
      <scheme val="minor"/>
    </font>
    <font>
      <sz val="11"/>
      <color theme="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9"/>
      <color theme="0"/>
      <name val="Calibri"/>
      <family val="2"/>
      <scheme val="minor"/>
    </font>
    <font>
      <sz val="10"/>
      <name val="Calibri"/>
      <family val="2"/>
      <scheme val="minor"/>
    </font>
    <font>
      <sz val="10"/>
      <name val="Arial"/>
      <family val="2"/>
    </font>
    <font>
      <u/>
      <sz val="11"/>
      <color theme="10"/>
      <name val="Calibri"/>
      <family val="2"/>
      <scheme val="minor"/>
    </font>
    <font>
      <u/>
      <sz val="10"/>
      <color theme="10"/>
      <name val="Calibri"/>
      <family val="2"/>
      <scheme val="minor"/>
    </font>
    <font>
      <u/>
      <sz val="9"/>
      <color theme="10"/>
      <name val="Calibri"/>
      <family val="2"/>
      <scheme val="minor"/>
    </font>
    <font>
      <sz val="9"/>
      <color theme="10"/>
      <name val="Calibri"/>
      <family val="2"/>
      <scheme val="minor"/>
    </font>
    <font>
      <sz val="9"/>
      <name val="Calibri"/>
      <family val="2"/>
      <scheme val="minor"/>
    </font>
    <font>
      <b/>
      <u/>
      <sz val="10"/>
      <color theme="1"/>
      <name val="Calibri"/>
      <family val="2"/>
      <scheme val="minor"/>
    </font>
    <font>
      <strike/>
      <sz val="10"/>
      <color theme="1"/>
      <name val="Calibri"/>
      <family val="2"/>
      <scheme val="minor"/>
    </font>
  </fonts>
  <fills count="37">
    <fill>
      <patternFill patternType="none"/>
    </fill>
    <fill>
      <patternFill patternType="gray125"/>
    </fill>
    <fill>
      <patternFill patternType="solid">
        <fgColor rgb="FF034EA2"/>
        <bgColor indexed="64"/>
      </patternFill>
    </fill>
    <fill>
      <patternFill patternType="solid">
        <fgColor rgb="FF8DC63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
      <patternFill patternType="solid">
        <fgColor theme="5"/>
        <bgColor indexed="64"/>
      </patternFill>
    </fill>
  </fills>
  <borders count="28">
    <border>
      <left/>
      <right/>
      <top/>
      <bottom/>
      <diagonal/>
    </border>
    <border>
      <left style="thin">
        <color rgb="FF034EA2"/>
      </left>
      <right style="thin">
        <color rgb="FF034EA2"/>
      </right>
      <top style="thin">
        <color rgb="FF034EA2"/>
      </top>
      <bottom style="thin">
        <color rgb="FF034EA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34EA2"/>
      </left>
      <right style="thin">
        <color rgb="FF034EA2"/>
      </right>
      <top/>
      <bottom style="thin">
        <color rgb="FF034EA2"/>
      </bottom>
      <diagonal/>
    </border>
    <border>
      <left style="thin">
        <color rgb="FF034EA2"/>
      </left>
      <right style="thin">
        <color rgb="FF034EA2"/>
      </right>
      <top style="thin">
        <color rgb="FF034EA2"/>
      </top>
      <bottom style="medium">
        <color rgb="FF034EA2"/>
      </bottom>
      <diagonal/>
    </border>
    <border>
      <left style="thin">
        <color rgb="FF8DC63F"/>
      </left>
      <right style="thin">
        <color rgb="FF8DC63F"/>
      </right>
      <top style="thin">
        <color rgb="FF8DC63F"/>
      </top>
      <bottom style="thin">
        <color rgb="FF8DC63F"/>
      </bottom>
      <diagonal/>
    </border>
    <border>
      <left style="thin">
        <color theme="5"/>
      </left>
      <right style="thin">
        <color theme="5"/>
      </right>
      <top style="thin">
        <color theme="5"/>
      </top>
      <bottom style="thin">
        <color theme="5"/>
      </bottom>
      <diagonal/>
    </border>
    <border>
      <left style="thin">
        <color theme="8"/>
      </left>
      <right style="thin">
        <color theme="8"/>
      </right>
      <top style="thin">
        <color theme="8"/>
      </top>
      <bottom style="thin">
        <color theme="8"/>
      </bottom>
      <diagonal/>
    </border>
    <border>
      <left style="thin">
        <color rgb="FF034EA2"/>
      </left>
      <right style="thin">
        <color rgb="FF034EA2"/>
      </right>
      <top style="thin">
        <color rgb="FF034EA2"/>
      </top>
      <bottom/>
      <diagonal/>
    </border>
    <border>
      <left style="thin">
        <color rgb="FF0070C0"/>
      </left>
      <right style="thin">
        <color rgb="FF0070C0"/>
      </right>
      <top style="thin">
        <color rgb="FF0070C0"/>
      </top>
      <bottom style="thin">
        <color rgb="FF0070C0"/>
      </bottom>
      <diagonal/>
    </border>
    <border>
      <left style="thin">
        <color theme="8"/>
      </left>
      <right style="thin">
        <color theme="8"/>
      </right>
      <top style="thin">
        <color theme="8"/>
      </top>
      <bottom/>
      <diagonal/>
    </border>
    <border>
      <left style="thin">
        <color rgb="FF00B0F0"/>
      </left>
      <right style="thin">
        <color rgb="FF00B0F0"/>
      </right>
      <top style="thin">
        <color rgb="FF00B0F0"/>
      </top>
      <bottom style="thin">
        <color rgb="FF00B0F0"/>
      </bottom>
      <diagonal/>
    </border>
    <border>
      <left style="thin">
        <color theme="8"/>
      </left>
      <right style="thin">
        <color theme="8"/>
      </right>
      <top/>
      <bottom/>
      <diagonal/>
    </border>
    <border>
      <left style="thin">
        <color theme="8"/>
      </left>
      <right style="thin">
        <color theme="8"/>
      </right>
      <top/>
      <bottom style="thin">
        <color theme="8"/>
      </bottom>
      <diagonal/>
    </border>
    <border>
      <left style="thin">
        <color rgb="FF00B0F0"/>
      </left>
      <right style="thin">
        <color rgb="FF00B0F0"/>
      </right>
      <top/>
      <bottom style="thin">
        <color rgb="FF00B0F0"/>
      </bottom>
      <diagonal/>
    </border>
    <border>
      <left style="thin">
        <color theme="5"/>
      </left>
      <right style="thin">
        <color theme="5"/>
      </right>
      <top style="thin">
        <color theme="5"/>
      </top>
      <bottom/>
      <diagonal/>
    </border>
    <border>
      <left/>
      <right style="thin">
        <color theme="8"/>
      </right>
      <top style="thin">
        <color theme="8"/>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style="thin">
        <color theme="8"/>
      </left>
      <right/>
      <top style="thin">
        <color theme="8"/>
      </top>
      <bottom/>
      <diagonal/>
    </border>
  </borders>
  <cellStyleXfs count="49">
    <xf numFmtId="0" fontId="0" fillId="0" borderId="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5" applyNumberFormat="0" applyAlignment="0" applyProtection="0"/>
    <xf numFmtId="0" fontId="12" fillId="8" borderId="6" applyNumberFormat="0" applyAlignment="0" applyProtection="0"/>
    <xf numFmtId="0" fontId="13" fillId="8" borderId="5" applyNumberFormat="0" applyAlignment="0" applyProtection="0"/>
    <xf numFmtId="0" fontId="14" fillId="0" borderId="7" applyNumberFormat="0" applyFill="0" applyAlignment="0" applyProtection="0"/>
    <xf numFmtId="0" fontId="1" fillId="9" borderId="8" applyNumberFormat="0" applyAlignment="0" applyProtection="0"/>
    <xf numFmtId="0" fontId="15" fillId="0" borderId="0" applyNumberFormat="0" applyFill="0" applyBorder="0" applyAlignment="0" applyProtection="0"/>
    <xf numFmtId="0" fontId="3" fillId="10"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2"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 fillId="34" borderId="0" applyNumberFormat="0" applyBorder="0" applyAlignment="0" applyProtection="0"/>
    <xf numFmtId="9" fontId="3" fillId="0" borderId="0" applyFont="0" applyFill="0" applyBorder="0" applyAlignment="0" applyProtection="0"/>
    <xf numFmtId="0" fontId="24" fillId="0" borderId="0"/>
    <xf numFmtId="0" fontId="24" fillId="0" borderId="0" applyFill="0"/>
    <xf numFmtId="0" fontId="24" fillId="0" borderId="0" applyFill="0"/>
    <xf numFmtId="0" fontId="24" fillId="0" borderId="0" applyFill="0"/>
    <xf numFmtId="0" fontId="24" fillId="0" borderId="0" applyFill="0"/>
    <xf numFmtId="0" fontId="25" fillId="0" borderId="0" applyNumberFormat="0" applyFill="0" applyBorder="0" applyAlignment="0" applyProtection="0"/>
  </cellStyleXfs>
  <cellXfs count="195">
    <xf numFmtId="0" fontId="0" fillId="0" borderId="0" xfId="0"/>
    <xf numFmtId="0" fontId="0" fillId="0" borderId="0" xfId="0" applyBorder="1"/>
    <xf numFmtId="0" fontId="0" fillId="0" borderId="0" xfId="0"/>
    <xf numFmtId="14" fontId="0" fillId="0" borderId="1" xfId="0" applyNumberFormat="1" applyBorder="1" applyAlignment="1">
      <alignment vertical="center" wrapText="1"/>
    </xf>
    <xf numFmtId="0" fontId="0" fillId="0" borderId="1" xfId="0" applyBorder="1" applyAlignment="1">
      <alignment vertical="center" wrapText="1"/>
    </xf>
    <xf numFmtId="1" fontId="0" fillId="0" borderId="1" xfId="0" applyNumberFormat="1" applyBorder="1" applyAlignment="1">
      <alignment vertical="center" wrapText="1"/>
    </xf>
    <xf numFmtId="0" fontId="1" fillId="2" borderId="1" xfId="0"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 fontId="0" fillId="0" borderId="11" xfId="0" applyNumberFormat="1" applyBorder="1" applyAlignment="1">
      <alignment vertical="center" wrapText="1"/>
    </xf>
    <xf numFmtId="0" fontId="0" fillId="0" borderId="11" xfId="0" applyBorder="1" applyAlignment="1">
      <alignment vertical="center" wrapText="1"/>
    </xf>
    <xf numFmtId="14" fontId="0" fillId="0" borderId="11" xfId="0" applyNumberFormat="1" applyBorder="1" applyAlignment="1">
      <alignment vertical="center" wrapText="1"/>
    </xf>
    <xf numFmtId="0" fontId="0" fillId="0" borderId="12" xfId="0" applyBorder="1" applyAlignment="1">
      <alignment vertical="center" wrapText="1"/>
    </xf>
    <xf numFmtId="14" fontId="0" fillId="0" borderId="12" xfId="0" applyNumberFormat="1" applyBorder="1" applyAlignment="1">
      <alignment vertical="center" wrapText="1"/>
    </xf>
    <xf numFmtId="1" fontId="0" fillId="0" borderId="12" xfId="0" applyNumberFormat="1" applyBorder="1" applyAlignment="1">
      <alignment vertical="center" wrapText="1"/>
    </xf>
    <xf numFmtId="0" fontId="19" fillId="0" borderId="0" xfId="0" applyFont="1" applyBorder="1" applyAlignment="1">
      <alignment horizontal="left" vertical="center" wrapText="1"/>
    </xf>
    <xf numFmtId="0" fontId="18" fillId="3" borderId="13" xfId="0" applyFont="1" applyFill="1" applyBorder="1" applyAlignment="1">
      <alignment horizontal="center" vertical="center" wrapText="1"/>
    </xf>
    <xf numFmtId="0" fontId="19" fillId="0" borderId="13" xfId="0" applyFont="1" applyBorder="1" applyAlignment="1">
      <alignment horizontal="left" vertical="center" wrapText="1"/>
    </xf>
    <xf numFmtId="14" fontId="19" fillId="0" borderId="13" xfId="0" applyNumberFormat="1" applyFont="1" applyBorder="1" applyAlignment="1">
      <alignment horizontal="center" vertical="center"/>
    </xf>
    <xf numFmtId="0" fontId="19" fillId="0" borderId="0" xfId="0" applyFont="1" applyBorder="1" applyAlignment="1">
      <alignment horizontal="center" vertical="center"/>
    </xf>
    <xf numFmtId="0" fontId="19" fillId="0" borderId="13" xfId="0" applyFont="1" applyBorder="1" applyAlignment="1">
      <alignment horizontal="left" vertical="center"/>
    </xf>
    <xf numFmtId="0" fontId="19" fillId="0" borderId="0" xfId="0" applyFont="1" applyBorder="1" applyAlignment="1">
      <alignment horizontal="left" vertical="center"/>
    </xf>
    <xf numFmtId="0" fontId="19" fillId="0" borderId="13" xfId="0" applyFont="1" applyBorder="1" applyAlignment="1">
      <alignment horizontal="right" vertical="center"/>
    </xf>
    <xf numFmtId="0" fontId="19" fillId="0" borderId="0" xfId="0" applyFont="1" applyBorder="1" applyAlignment="1">
      <alignment horizontal="right" vertical="center"/>
    </xf>
    <xf numFmtId="0" fontId="0" fillId="0" borderId="0" xfId="0" applyBorder="1" applyAlignment="1">
      <alignment horizontal="center"/>
    </xf>
    <xf numFmtId="1" fontId="18" fillId="3" borderId="13" xfId="0" applyNumberFormat="1" applyFont="1" applyFill="1" applyBorder="1" applyAlignment="1">
      <alignment horizontal="center" vertical="center" wrapText="1"/>
    </xf>
    <xf numFmtId="1" fontId="19" fillId="0" borderId="0" xfId="0" applyNumberFormat="1" applyFont="1" applyBorder="1" applyAlignment="1">
      <alignment horizontal="right" vertical="center"/>
    </xf>
    <xf numFmtId="1" fontId="19" fillId="0" borderId="13" xfId="0" applyNumberFormat="1" applyFont="1" applyBorder="1" applyAlignment="1">
      <alignment horizontal="right" vertical="center" wrapText="1"/>
    </xf>
    <xf numFmtId="0" fontId="18" fillId="36" borderId="14" xfId="0" applyFont="1" applyFill="1" applyBorder="1" applyAlignment="1">
      <alignment horizontal="center" vertical="center" wrapText="1"/>
    </xf>
    <xf numFmtId="14" fontId="19" fillId="0" borderId="14" xfId="0" applyNumberFormat="1" applyFont="1" applyBorder="1" applyAlignment="1">
      <alignment horizontal="center" vertical="center"/>
    </xf>
    <xf numFmtId="0" fontId="19" fillId="0" borderId="14" xfId="0" applyFont="1" applyBorder="1" applyAlignment="1">
      <alignment horizontal="left" vertical="center"/>
    </xf>
    <xf numFmtId="0" fontId="19" fillId="0" borderId="14" xfId="0" applyFont="1" applyBorder="1" applyAlignment="1">
      <alignment horizontal="left" vertical="center" wrapText="1"/>
    </xf>
    <xf numFmtId="0" fontId="19" fillId="0" borderId="14" xfId="0" applyFont="1" applyBorder="1" applyAlignment="1">
      <alignment horizontal="right" vertical="center"/>
    </xf>
    <xf numFmtId="1" fontId="19" fillId="0" borderId="14" xfId="0" applyNumberFormat="1" applyFont="1" applyBorder="1" applyAlignment="1">
      <alignment horizontal="right" vertical="center" wrapText="1"/>
    </xf>
    <xf numFmtId="0" fontId="20" fillId="0" borderId="13" xfId="0" applyFont="1" applyBorder="1" applyAlignment="1">
      <alignment horizontal="left" vertical="center" wrapText="1"/>
    </xf>
    <xf numFmtId="0" fontId="19" fillId="0" borderId="13" xfId="0" applyFont="1" applyBorder="1" applyAlignment="1">
      <alignment horizontal="right" vertical="center" wrapText="1"/>
    </xf>
    <xf numFmtId="0" fontId="0" fillId="0" borderId="0" xfId="0" applyFill="1" applyBorder="1"/>
    <xf numFmtId="164" fontId="19" fillId="0" borderId="0" xfId="42" applyNumberFormat="1" applyFont="1" applyBorder="1" applyAlignment="1">
      <alignment horizontal="center" vertical="center"/>
    </xf>
    <xf numFmtId="14" fontId="19" fillId="0" borderId="15" xfId="0" applyNumberFormat="1" applyFont="1" applyFill="1" applyBorder="1" applyAlignment="1">
      <alignment horizontal="center" vertical="center"/>
    </xf>
    <xf numFmtId="0" fontId="19" fillId="0" borderId="15" xfId="0" applyFont="1" applyFill="1" applyBorder="1" applyAlignment="1">
      <alignment horizontal="left" vertical="center"/>
    </xf>
    <xf numFmtId="0" fontId="19" fillId="0" borderId="15" xfId="0" applyFont="1" applyFill="1" applyBorder="1" applyAlignment="1">
      <alignment horizontal="right" vertical="center"/>
    </xf>
    <xf numFmtId="1" fontId="19" fillId="0" borderId="15" xfId="0" applyNumberFormat="1" applyFont="1" applyFill="1" applyBorder="1" applyAlignment="1">
      <alignment horizontal="right" vertical="center"/>
    </xf>
    <xf numFmtId="165" fontId="19" fillId="0" borderId="15" xfId="0" applyNumberFormat="1" applyFont="1" applyFill="1" applyBorder="1" applyAlignment="1">
      <alignment horizontal="right" vertical="center" wrapText="1"/>
    </xf>
    <xf numFmtId="164" fontId="19" fillId="0" borderId="15" xfId="42" applyNumberFormat="1" applyFont="1" applyFill="1" applyBorder="1" applyAlignment="1">
      <alignment horizontal="center" vertical="center"/>
    </xf>
    <xf numFmtId="0" fontId="19" fillId="0" borderId="15" xfId="0" applyFont="1" applyFill="1" applyBorder="1" applyAlignment="1">
      <alignment horizontal="left" vertical="center" wrapText="1"/>
    </xf>
    <xf numFmtId="165" fontId="19" fillId="0" borderId="0" xfId="0" applyNumberFormat="1" applyFont="1" applyBorder="1" applyAlignment="1">
      <alignment horizontal="right" vertical="center"/>
    </xf>
    <xf numFmtId="165" fontId="19" fillId="0" borderId="15" xfId="0" applyNumberFormat="1" applyFont="1" applyFill="1" applyBorder="1" applyAlignment="1">
      <alignment horizontal="right" vertical="center"/>
    </xf>
    <xf numFmtId="49" fontId="21" fillId="0" borderId="1" xfId="0" applyNumberFormat="1" applyFont="1" applyBorder="1" applyAlignment="1">
      <alignment horizontal="right" vertical="center" wrapText="1"/>
    </xf>
    <xf numFmtId="14" fontId="21" fillId="0" borderId="1" xfId="0" applyNumberFormat="1" applyFont="1" applyBorder="1" applyAlignment="1">
      <alignment horizontal="center" vertical="center" wrapText="1"/>
    </xf>
    <xf numFmtId="49" fontId="21" fillId="0" borderId="1" xfId="0" applyNumberFormat="1" applyFont="1" applyBorder="1" applyAlignment="1">
      <alignment horizontal="left" vertical="center" wrapText="1"/>
    </xf>
    <xf numFmtId="1" fontId="21" fillId="0" borderId="1" xfId="0" quotePrefix="1" applyNumberFormat="1" applyFont="1" applyBorder="1" applyAlignment="1">
      <alignment horizontal="right" vertical="center" wrapText="1"/>
    </xf>
    <xf numFmtId="165" fontId="21" fillId="0" borderId="1" xfId="0" applyNumberFormat="1" applyFont="1" applyBorder="1" applyAlignment="1">
      <alignment horizontal="right" vertical="center" wrapText="1"/>
    </xf>
    <xf numFmtId="0" fontId="21" fillId="0" borderId="0" xfId="0" applyFont="1" applyBorder="1" applyAlignment="1">
      <alignment horizontal="center" vertical="center"/>
    </xf>
    <xf numFmtId="49" fontId="21" fillId="0" borderId="0" xfId="0" applyNumberFormat="1" applyFont="1" applyBorder="1" applyAlignment="1">
      <alignment horizontal="left" vertical="center"/>
    </xf>
    <xf numFmtId="49" fontId="21" fillId="0" borderId="0" xfId="0" applyNumberFormat="1" applyFont="1" applyBorder="1" applyAlignment="1">
      <alignment horizontal="right" vertical="center"/>
    </xf>
    <xf numFmtId="0" fontId="21" fillId="0" borderId="0" xfId="0" applyFont="1" applyBorder="1" applyAlignment="1">
      <alignment horizontal="right" vertical="center"/>
    </xf>
    <xf numFmtId="14" fontId="23" fillId="0" borderId="15" xfId="0" applyNumberFormat="1" applyFont="1" applyFill="1" applyBorder="1" applyAlignment="1">
      <alignment horizontal="center" vertical="center" wrapText="1"/>
    </xf>
    <xf numFmtId="0" fontId="23" fillId="0" borderId="15" xfId="0" applyFont="1" applyFill="1" applyBorder="1" applyAlignment="1">
      <alignment horizontal="left" vertical="center" wrapText="1"/>
    </xf>
    <xf numFmtId="0" fontId="23" fillId="0" borderId="15" xfId="0" applyFont="1" applyFill="1" applyBorder="1" applyAlignment="1">
      <alignment horizontal="right" vertical="center" wrapText="1"/>
    </xf>
    <xf numFmtId="1" fontId="23" fillId="0" borderId="15" xfId="0" applyNumberFormat="1" applyFont="1" applyFill="1" applyBorder="1" applyAlignment="1">
      <alignment horizontal="right" vertical="center" wrapText="1"/>
    </xf>
    <xf numFmtId="165" fontId="23" fillId="0" borderId="15" xfId="0" applyNumberFormat="1" applyFont="1" applyFill="1" applyBorder="1" applyAlignment="1">
      <alignment horizontal="right" vertical="center" wrapText="1"/>
    </xf>
    <xf numFmtId="164" fontId="23" fillId="0" borderId="15" xfId="42" applyNumberFormat="1" applyFont="1" applyFill="1" applyBorder="1" applyAlignment="1">
      <alignment horizontal="center" vertical="center" wrapText="1"/>
    </xf>
    <xf numFmtId="0" fontId="19" fillId="0" borderId="14" xfId="0" applyFont="1" applyBorder="1" applyAlignment="1">
      <alignment horizontal="right" vertical="center" wrapText="1"/>
    </xf>
    <xf numFmtId="0" fontId="19" fillId="0" borderId="15" xfId="0" applyFont="1" applyFill="1" applyBorder="1" applyAlignment="1">
      <alignment horizontal="right" vertical="center" wrapText="1"/>
    </xf>
    <xf numFmtId="1" fontId="19" fillId="0" borderId="15" xfId="0" applyNumberFormat="1" applyFont="1" applyFill="1" applyBorder="1" applyAlignment="1">
      <alignment horizontal="right" vertical="center" wrapText="1"/>
    </xf>
    <xf numFmtId="14" fontId="27" fillId="0" borderId="15" xfId="48" applyNumberFormat="1" applyFont="1" applyFill="1" applyBorder="1" applyAlignment="1">
      <alignment horizontal="center" vertical="center"/>
    </xf>
    <xf numFmtId="49" fontId="22" fillId="2" borderId="16" xfId="0" applyNumberFormat="1" applyFont="1" applyFill="1" applyBorder="1" applyAlignment="1">
      <alignment horizontal="center" vertical="center" wrapText="1"/>
    </xf>
    <xf numFmtId="0" fontId="22" fillId="2" borderId="16" xfId="0" applyFont="1" applyFill="1" applyBorder="1" applyAlignment="1">
      <alignment horizontal="center" vertical="center" wrapText="1"/>
    </xf>
    <xf numFmtId="14" fontId="26" fillId="0" borderId="13" xfId="48" applyNumberFormat="1" applyFont="1" applyBorder="1" applyAlignment="1">
      <alignment horizontal="center" vertical="center"/>
    </xf>
    <xf numFmtId="0" fontId="0" fillId="0" borderId="0" xfId="0" applyFill="1" applyBorder="1" applyAlignment="1">
      <alignment horizontal="center"/>
    </xf>
    <xf numFmtId="14" fontId="23" fillId="0" borderId="15" xfId="0" applyNumberFormat="1" applyFont="1" applyFill="1" applyBorder="1" applyAlignment="1">
      <alignment horizontal="center" vertical="center"/>
    </xf>
    <xf numFmtId="14" fontId="26" fillId="0" borderId="15" xfId="48" applyNumberFormat="1" applyFont="1" applyFill="1" applyBorder="1" applyAlignment="1">
      <alignment horizontal="center" vertical="center"/>
    </xf>
    <xf numFmtId="14" fontId="28" fillId="0" borderId="15" xfId="48" applyNumberFormat="1" applyFont="1" applyFill="1" applyBorder="1" applyAlignment="1">
      <alignment horizontal="center" vertical="center"/>
    </xf>
    <xf numFmtId="0" fontId="19" fillId="0" borderId="17" xfId="0" applyFont="1" applyFill="1" applyBorder="1" applyAlignment="1">
      <alignment horizontal="left" vertical="center" wrapText="1"/>
    </xf>
    <xf numFmtId="0" fontId="19" fillId="0" borderId="17" xfId="0" applyFont="1" applyFill="1" applyBorder="1" applyAlignment="1">
      <alignment horizontal="left" vertical="center"/>
    </xf>
    <xf numFmtId="49" fontId="21" fillId="0" borderId="15" xfId="0" applyNumberFormat="1" applyFont="1" applyBorder="1" applyAlignment="1">
      <alignment horizontal="right" vertical="center" wrapText="1"/>
    </xf>
    <xf numFmtId="0" fontId="19" fillId="0" borderId="17" xfId="0" applyFont="1" applyFill="1" applyBorder="1" applyAlignment="1">
      <alignment horizontal="right" vertical="center"/>
    </xf>
    <xf numFmtId="1" fontId="19" fillId="0" borderId="17" xfId="0" applyNumberFormat="1" applyFont="1" applyFill="1" applyBorder="1" applyAlignment="1">
      <alignment horizontal="right" vertical="center"/>
    </xf>
    <xf numFmtId="165" fontId="19" fillId="0" borderId="17" xfId="0" applyNumberFormat="1" applyFont="1" applyFill="1" applyBorder="1" applyAlignment="1">
      <alignment horizontal="right" vertical="center"/>
    </xf>
    <xf numFmtId="14" fontId="26" fillId="0" borderId="1" xfId="48" applyNumberFormat="1" applyFont="1" applyBorder="1" applyAlignment="1">
      <alignment horizontal="center" vertical="center" wrapText="1"/>
    </xf>
    <xf numFmtId="14" fontId="27" fillId="0" borderId="1" xfId="48" applyNumberFormat="1" applyFont="1" applyBorder="1" applyAlignment="1">
      <alignment horizontal="center" vertical="center" wrapText="1"/>
    </xf>
    <xf numFmtId="0" fontId="23"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1" fontId="23" fillId="0" borderId="1" xfId="0" applyNumberFormat="1" applyFont="1" applyFill="1" applyBorder="1" applyAlignment="1">
      <alignment horizontal="right" vertical="center" wrapText="1"/>
    </xf>
    <xf numFmtId="165" fontId="23" fillId="0" borderId="1" xfId="0" applyNumberFormat="1" applyFont="1" applyFill="1" applyBorder="1" applyAlignment="1">
      <alignment horizontal="right" vertical="center" wrapText="1"/>
    </xf>
    <xf numFmtId="0" fontId="19" fillId="0" borderId="1" xfId="0" applyFont="1" applyFill="1" applyBorder="1" applyAlignment="1">
      <alignment horizontal="left" vertical="center" wrapText="1"/>
    </xf>
    <xf numFmtId="49" fontId="21" fillId="0" borderId="1" xfId="0" applyNumberFormat="1" applyFont="1" applyFill="1" applyBorder="1" applyAlignment="1">
      <alignment horizontal="left" vertical="center" wrapText="1"/>
    </xf>
    <xf numFmtId="0" fontId="19" fillId="0" borderId="1" xfId="0" applyFont="1" applyFill="1" applyBorder="1" applyAlignment="1">
      <alignment horizontal="right" vertical="center" wrapText="1"/>
    </xf>
    <xf numFmtId="1" fontId="19" fillId="0" borderId="1" xfId="0" applyNumberFormat="1" applyFont="1" applyFill="1" applyBorder="1" applyAlignment="1">
      <alignment horizontal="right" vertical="center" wrapText="1"/>
    </xf>
    <xf numFmtId="165" fontId="19" fillId="0" borderId="1" xfId="0" applyNumberFormat="1" applyFont="1" applyFill="1" applyBorder="1" applyAlignment="1">
      <alignment horizontal="right" vertical="center" wrapText="1"/>
    </xf>
    <xf numFmtId="14" fontId="21" fillId="0" borderId="1" xfId="0" applyNumberFormat="1" applyFont="1" applyFill="1" applyBorder="1" applyAlignment="1">
      <alignment horizontal="center" vertical="center" wrapText="1"/>
    </xf>
    <xf numFmtId="165" fontId="19" fillId="0" borderId="1" xfId="0" applyNumberFormat="1" applyFont="1" applyFill="1" applyBorder="1" applyAlignment="1">
      <alignment horizontal="right" vertical="center"/>
    </xf>
    <xf numFmtId="0" fontId="21" fillId="0" borderId="1" xfId="0" applyFont="1" applyFill="1" applyBorder="1" applyAlignment="1">
      <alignment horizontal="left" vertical="center" wrapText="1"/>
    </xf>
    <xf numFmtId="14" fontId="26" fillId="0" borderId="16" xfId="48" applyNumberFormat="1" applyFont="1" applyBorder="1" applyAlignment="1">
      <alignment horizontal="center" vertical="center" wrapText="1"/>
    </xf>
    <xf numFmtId="0" fontId="19" fillId="0" borderId="16" xfId="0" applyFont="1" applyFill="1" applyBorder="1" applyAlignment="1">
      <alignment horizontal="left" vertical="center" wrapText="1"/>
    </xf>
    <xf numFmtId="49" fontId="21" fillId="0" borderId="16" xfId="0" applyNumberFormat="1" applyFont="1" applyFill="1" applyBorder="1" applyAlignment="1">
      <alignment horizontal="left" vertical="center" wrapText="1"/>
    </xf>
    <xf numFmtId="0" fontId="19" fillId="0" borderId="16" xfId="0" applyFont="1" applyFill="1" applyBorder="1" applyAlignment="1">
      <alignment horizontal="right" vertical="center" wrapText="1"/>
    </xf>
    <xf numFmtId="1" fontId="19" fillId="0" borderId="16" xfId="0" applyNumberFormat="1" applyFont="1" applyFill="1" applyBorder="1" applyAlignment="1">
      <alignment horizontal="right" vertical="center" wrapText="1"/>
    </xf>
    <xf numFmtId="14" fontId="21" fillId="0" borderId="16" xfId="0" applyNumberFormat="1" applyFont="1" applyFill="1" applyBorder="1" applyAlignment="1">
      <alignment horizontal="center" vertical="center" wrapText="1"/>
    </xf>
    <xf numFmtId="0" fontId="19" fillId="0" borderId="16" xfId="0" applyNumberFormat="1" applyFont="1" applyFill="1" applyBorder="1" applyAlignment="1">
      <alignment horizontal="right" vertical="center" wrapText="1"/>
    </xf>
    <xf numFmtId="8" fontId="19" fillId="0" borderId="16" xfId="0" applyNumberFormat="1" applyFont="1" applyFill="1" applyBorder="1" applyAlignment="1">
      <alignment horizontal="right" vertical="center" wrapText="1"/>
    </xf>
    <xf numFmtId="14" fontId="21" fillId="0" borderId="16" xfId="0" applyNumberFormat="1" applyFont="1" applyBorder="1" applyAlignment="1">
      <alignment horizontal="center" vertical="center" wrapText="1"/>
    </xf>
    <xf numFmtId="0" fontId="18" fillId="35" borderId="18" xfId="0" applyFont="1" applyFill="1" applyBorder="1" applyAlignment="1">
      <alignment horizontal="center" vertical="center" wrapText="1"/>
    </xf>
    <xf numFmtId="1" fontId="18" fillId="35" borderId="18" xfId="0" applyNumberFormat="1" applyFont="1" applyFill="1" applyBorder="1" applyAlignment="1">
      <alignment horizontal="center" vertical="center" wrapText="1"/>
    </xf>
    <xf numFmtId="165" fontId="18" fillId="35" borderId="18" xfId="0" applyNumberFormat="1" applyFont="1" applyFill="1" applyBorder="1" applyAlignment="1">
      <alignment horizontal="center" vertical="center" wrapText="1"/>
    </xf>
    <xf numFmtId="164" fontId="18" fillId="35" borderId="18" xfId="42" applyNumberFormat="1" applyFont="1" applyFill="1" applyBorder="1" applyAlignment="1">
      <alignment horizontal="center" vertical="center" wrapText="1"/>
    </xf>
    <xf numFmtId="166" fontId="19" fillId="0" borderId="15" xfId="0" applyNumberFormat="1" applyFont="1" applyFill="1" applyBorder="1" applyAlignment="1">
      <alignment horizontal="right" vertical="center" wrapText="1"/>
    </xf>
    <xf numFmtId="14" fontId="27" fillId="0" borderId="20" xfId="48" applyNumberFormat="1" applyFont="1" applyFill="1" applyBorder="1" applyAlignment="1">
      <alignment horizontal="center" vertical="center"/>
    </xf>
    <xf numFmtId="0" fontId="19" fillId="0" borderId="21"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20" xfId="0" applyFont="1" applyFill="1" applyBorder="1" applyAlignment="1">
      <alignment horizontal="right" vertical="center" wrapText="1"/>
    </xf>
    <xf numFmtId="1" fontId="19" fillId="0" borderId="20" xfId="0" applyNumberFormat="1" applyFont="1" applyFill="1" applyBorder="1" applyAlignment="1">
      <alignment horizontal="right" vertical="center" wrapText="1"/>
    </xf>
    <xf numFmtId="166" fontId="19" fillId="0" borderId="21" xfId="0" applyNumberFormat="1" applyFont="1" applyFill="1" applyBorder="1" applyAlignment="1">
      <alignment horizontal="right" vertical="center" wrapText="1"/>
    </xf>
    <xf numFmtId="164" fontId="23" fillId="0" borderId="21" xfId="42" applyNumberFormat="1" applyFont="1" applyFill="1" applyBorder="1" applyAlignment="1">
      <alignment horizontal="center" vertical="center" wrapText="1"/>
    </xf>
    <xf numFmtId="14" fontId="19" fillId="0" borderId="20" xfId="0" applyNumberFormat="1" applyFont="1" applyFill="1" applyBorder="1" applyAlignment="1">
      <alignment horizontal="center" vertical="center"/>
    </xf>
    <xf numFmtId="14" fontId="27" fillId="0" borderId="19" xfId="48" applyNumberFormat="1" applyFont="1" applyFill="1" applyBorder="1" applyAlignment="1">
      <alignment horizontal="center" vertical="center"/>
    </xf>
    <xf numFmtId="0" fontId="19" fillId="0" borderId="19" xfId="0" applyFont="1" applyBorder="1" applyAlignment="1">
      <alignment horizontal="left" vertical="center" wrapText="1"/>
    </xf>
    <xf numFmtId="0" fontId="19" fillId="0" borderId="19" xfId="0" applyFont="1" applyFill="1" applyBorder="1" applyAlignment="1">
      <alignment horizontal="right" vertical="center" wrapText="1"/>
    </xf>
    <xf numFmtId="1" fontId="19" fillId="0" borderId="19" xfId="0" applyNumberFormat="1" applyFont="1" applyFill="1" applyBorder="1" applyAlignment="1">
      <alignment horizontal="right" vertical="center" wrapText="1"/>
    </xf>
    <xf numFmtId="166" fontId="19" fillId="0" borderId="19" xfId="0" applyNumberFormat="1" applyFont="1" applyFill="1" applyBorder="1" applyAlignment="1">
      <alignment horizontal="right" vertical="center" wrapText="1"/>
    </xf>
    <xf numFmtId="164" fontId="23" fillId="0" borderId="19" xfId="42" applyNumberFormat="1" applyFont="1" applyFill="1" applyBorder="1" applyAlignment="1">
      <alignment horizontal="center" vertical="center" wrapText="1"/>
    </xf>
    <xf numFmtId="14" fontId="19" fillId="0" borderId="19" xfId="0" applyNumberFormat="1" applyFont="1" applyFill="1" applyBorder="1" applyAlignment="1">
      <alignment horizontal="center" vertical="center"/>
    </xf>
    <xf numFmtId="0" fontId="19" fillId="0" borderId="19" xfId="0" applyFont="1" applyBorder="1" applyAlignment="1">
      <alignment horizontal="right" vertical="center" wrapText="1"/>
    </xf>
    <xf numFmtId="1" fontId="19" fillId="0" borderId="19" xfId="0" applyNumberFormat="1" applyFont="1" applyBorder="1" applyAlignment="1">
      <alignment horizontal="right" vertical="center" wrapText="1"/>
    </xf>
    <xf numFmtId="0" fontId="19" fillId="0" borderId="19" xfId="0" applyFont="1" applyFill="1" applyBorder="1" applyAlignment="1">
      <alignment horizontal="left" vertical="center" wrapText="1"/>
    </xf>
    <xf numFmtId="0" fontId="19" fillId="0" borderId="1" xfId="0" applyFont="1" applyBorder="1" applyAlignment="1">
      <alignment horizontal="left" vertical="center" wrapText="1"/>
    </xf>
    <xf numFmtId="8" fontId="19" fillId="0" borderId="1" xfId="0" applyNumberFormat="1" applyFont="1" applyFill="1" applyBorder="1" applyAlignment="1">
      <alignment horizontal="right" vertical="center" wrapText="1"/>
    </xf>
    <xf numFmtId="166" fontId="19" fillId="0" borderId="1" xfId="0" applyNumberFormat="1" applyFont="1" applyFill="1" applyBorder="1" applyAlignment="1">
      <alignment horizontal="right" vertical="center" wrapText="1"/>
    </xf>
    <xf numFmtId="14" fontId="27" fillId="0" borderId="22" xfId="48" applyNumberFormat="1" applyFont="1" applyFill="1" applyBorder="1" applyAlignment="1">
      <alignment horizontal="center" vertical="center"/>
    </xf>
    <xf numFmtId="0" fontId="19" fillId="0" borderId="22" xfId="0" applyFont="1" applyFill="1" applyBorder="1" applyAlignment="1">
      <alignment horizontal="left" vertical="center" wrapText="1"/>
    </xf>
    <xf numFmtId="0" fontId="19" fillId="0" borderId="22" xfId="0" applyFont="1" applyBorder="1" applyAlignment="1">
      <alignment horizontal="left" vertical="center" wrapText="1"/>
    </xf>
    <xf numFmtId="0" fontId="19" fillId="0" borderId="22" xfId="0" applyFont="1" applyFill="1" applyBorder="1" applyAlignment="1">
      <alignment horizontal="right" vertical="center" wrapText="1"/>
    </xf>
    <xf numFmtId="1" fontId="19" fillId="0" borderId="22" xfId="0" applyNumberFormat="1" applyFont="1" applyFill="1" applyBorder="1" applyAlignment="1">
      <alignment horizontal="right" vertical="center" wrapText="1"/>
    </xf>
    <xf numFmtId="166" fontId="19" fillId="0" borderId="22" xfId="0" applyNumberFormat="1" applyFont="1" applyFill="1" applyBorder="1" applyAlignment="1">
      <alignment horizontal="right" vertical="center" wrapText="1"/>
    </xf>
    <xf numFmtId="164" fontId="23" fillId="0" borderId="22" xfId="42" applyNumberFormat="1" applyFont="1" applyFill="1" applyBorder="1" applyAlignment="1">
      <alignment horizontal="center" vertical="center" wrapText="1"/>
    </xf>
    <xf numFmtId="14" fontId="19" fillId="0" borderId="22" xfId="0" applyNumberFormat="1" applyFont="1" applyFill="1" applyBorder="1" applyAlignment="1">
      <alignment horizontal="center" vertical="center"/>
    </xf>
    <xf numFmtId="0" fontId="19" fillId="0" borderId="15" xfId="0" applyFont="1" applyBorder="1" applyAlignment="1">
      <alignment horizontal="left" vertical="center" wrapText="1"/>
    </xf>
    <xf numFmtId="14" fontId="26" fillId="0" borderId="11" xfId="48" applyNumberFormat="1" applyFont="1" applyBorder="1" applyAlignment="1">
      <alignment horizontal="center" vertical="center" wrapText="1"/>
    </xf>
    <xf numFmtId="0" fontId="19" fillId="0" borderId="11" xfId="0" applyFont="1" applyBorder="1" applyAlignment="1">
      <alignment horizontal="left" vertical="center" wrapText="1"/>
    </xf>
    <xf numFmtId="0" fontId="19" fillId="0" borderId="11" xfId="0" applyFont="1" applyFill="1" applyBorder="1" applyAlignment="1">
      <alignment horizontal="right" vertical="center" wrapText="1"/>
    </xf>
    <xf numFmtId="1" fontId="19" fillId="0" borderId="11" xfId="0" applyNumberFormat="1" applyFont="1" applyFill="1" applyBorder="1" applyAlignment="1">
      <alignment horizontal="right" vertical="center" wrapText="1"/>
    </xf>
    <xf numFmtId="8" fontId="19" fillId="0" borderId="11" xfId="0" applyNumberFormat="1" applyFont="1" applyFill="1" applyBorder="1" applyAlignment="1">
      <alignment horizontal="right" vertical="center" wrapText="1"/>
    </xf>
    <xf numFmtId="14" fontId="21" fillId="0" borderId="11" xfId="0" applyNumberFormat="1" applyFont="1" applyBorder="1" applyAlignment="1">
      <alignment horizontal="center" vertical="center" wrapText="1"/>
    </xf>
    <xf numFmtId="14" fontId="26" fillId="0" borderId="17" xfId="48" applyNumberFormat="1" applyFont="1" applyBorder="1" applyAlignment="1">
      <alignment horizontal="center" vertical="center" wrapText="1"/>
    </xf>
    <xf numFmtId="0" fontId="19" fillId="0" borderId="17" xfId="0" applyFont="1" applyBorder="1" applyAlignment="1">
      <alignment horizontal="left" vertical="center" wrapText="1"/>
    </xf>
    <xf numFmtId="0" fontId="19" fillId="0" borderId="17" xfId="0" applyFont="1" applyFill="1" applyBorder="1" applyAlignment="1">
      <alignment horizontal="right" vertical="center" wrapText="1"/>
    </xf>
    <xf numFmtId="1" fontId="19" fillId="0" borderId="17" xfId="0" applyNumberFormat="1" applyFont="1" applyFill="1" applyBorder="1" applyAlignment="1">
      <alignment horizontal="right" vertical="center" wrapText="1"/>
    </xf>
    <xf numFmtId="8" fontId="19" fillId="0" borderId="17" xfId="0" applyNumberFormat="1" applyFont="1" applyFill="1" applyBorder="1" applyAlignment="1">
      <alignment horizontal="right" vertical="center" wrapText="1"/>
    </xf>
    <xf numFmtId="14" fontId="21" fillId="0" borderId="17" xfId="0" applyNumberFormat="1" applyFont="1" applyBorder="1" applyAlignment="1">
      <alignment horizontal="center" vertical="center" wrapText="1"/>
    </xf>
    <xf numFmtId="14" fontId="21" fillId="0" borderId="17" xfId="0" applyNumberFormat="1" applyFont="1" applyFill="1" applyBorder="1" applyAlignment="1">
      <alignment horizontal="center" vertical="center" wrapText="1"/>
    </xf>
    <xf numFmtId="166" fontId="19" fillId="0" borderId="17" xfId="0" applyNumberFormat="1" applyFont="1" applyFill="1" applyBorder="1" applyAlignment="1">
      <alignment horizontal="right" vertical="center" wrapText="1"/>
    </xf>
    <xf numFmtId="14" fontId="19" fillId="0" borderId="17" xfId="0" applyNumberFormat="1" applyFont="1" applyBorder="1" applyAlignment="1">
      <alignment horizontal="center" vertical="center" wrapText="1"/>
    </xf>
    <xf numFmtId="0" fontId="19" fillId="0" borderId="0" xfId="0" applyFont="1" applyBorder="1"/>
    <xf numFmtId="14" fontId="25" fillId="0" borderId="17" xfId="48" applyNumberFormat="1" applyBorder="1" applyAlignment="1">
      <alignment horizontal="center" vertical="center" wrapText="1"/>
    </xf>
    <xf numFmtId="14" fontId="25" fillId="0" borderId="13" xfId="48" applyNumberFormat="1" applyBorder="1" applyAlignment="1">
      <alignment horizontal="center" vertical="center"/>
    </xf>
    <xf numFmtId="0" fontId="19" fillId="0" borderId="0" xfId="0" applyFont="1" applyFill="1" applyBorder="1" applyAlignment="1">
      <alignment horizontal="right" vertical="center" wrapText="1"/>
    </xf>
    <xf numFmtId="1" fontId="19" fillId="0" borderId="0" xfId="0" applyNumberFormat="1" applyFont="1" applyFill="1" applyBorder="1" applyAlignment="1">
      <alignment horizontal="right" vertical="center" wrapText="1"/>
    </xf>
    <xf numFmtId="14" fontId="25" fillId="0" borderId="0" xfId="48" applyNumberFormat="1" applyBorder="1" applyAlignment="1">
      <alignment horizontal="center" vertical="center" wrapText="1"/>
    </xf>
    <xf numFmtId="14" fontId="27" fillId="0" borderId="18" xfId="48" applyNumberFormat="1" applyFont="1" applyFill="1" applyBorder="1" applyAlignment="1">
      <alignment horizontal="center" vertical="center"/>
    </xf>
    <xf numFmtId="0" fontId="19" fillId="0" borderId="18" xfId="0" applyFont="1" applyBorder="1" applyAlignment="1">
      <alignment horizontal="left" vertical="center" wrapText="1"/>
    </xf>
    <xf numFmtId="166" fontId="19" fillId="0" borderId="18" xfId="0" applyNumberFormat="1" applyFont="1" applyFill="1" applyBorder="1" applyAlignment="1">
      <alignment horizontal="right" vertical="center" wrapText="1"/>
    </xf>
    <xf numFmtId="164" fontId="23" fillId="0" borderId="18" xfId="42" applyNumberFormat="1" applyFont="1" applyFill="1" applyBorder="1" applyAlignment="1">
      <alignment horizontal="center" vertical="center" wrapText="1"/>
    </xf>
    <xf numFmtId="14" fontId="19" fillId="0" borderId="18" xfId="0" applyNumberFormat="1" applyFont="1" applyFill="1" applyBorder="1" applyAlignment="1">
      <alignment horizontal="center" vertical="center"/>
    </xf>
    <xf numFmtId="0" fontId="18" fillId="36" borderId="23" xfId="0" applyFont="1" applyFill="1" applyBorder="1" applyAlignment="1">
      <alignment horizontal="center" vertical="center" wrapText="1"/>
    </xf>
    <xf numFmtId="1" fontId="18" fillId="36" borderId="23" xfId="0" applyNumberFormat="1" applyFont="1" applyFill="1" applyBorder="1" applyAlignment="1">
      <alignment horizontal="center" vertical="center" wrapText="1"/>
    </xf>
    <xf numFmtId="0" fontId="19" fillId="0" borderId="14" xfId="0" applyFont="1" applyFill="1" applyBorder="1" applyAlignment="1">
      <alignment horizontal="right" vertical="center" wrapText="1"/>
    </xf>
    <xf numFmtId="1" fontId="19" fillId="0" borderId="14" xfId="0" applyNumberFormat="1" applyFont="1" applyFill="1" applyBorder="1" applyAlignment="1">
      <alignment horizontal="right" vertical="center" wrapText="1"/>
    </xf>
    <xf numFmtId="1" fontId="19" fillId="0" borderId="14" xfId="0" applyNumberFormat="1" applyFont="1" applyBorder="1" applyAlignment="1">
      <alignment horizontal="right" vertical="center"/>
    </xf>
    <xf numFmtId="166" fontId="19" fillId="0" borderId="24" xfId="0" applyNumberFormat="1" applyFont="1" applyFill="1" applyBorder="1" applyAlignment="1">
      <alignment horizontal="right" vertical="center" wrapText="1"/>
    </xf>
    <xf numFmtId="0" fontId="19" fillId="0" borderId="25" xfId="0" applyFont="1" applyFill="1" applyBorder="1" applyAlignment="1">
      <alignment horizontal="right" vertical="center" wrapText="1"/>
    </xf>
    <xf numFmtId="1" fontId="19" fillId="0" borderId="26" xfId="0" applyNumberFormat="1" applyFont="1" applyFill="1" applyBorder="1" applyAlignment="1">
      <alignment horizontal="right" vertical="center" wrapText="1"/>
    </xf>
    <xf numFmtId="8" fontId="19" fillId="0" borderId="15" xfId="0" applyNumberFormat="1" applyFont="1" applyFill="1" applyBorder="1" applyAlignment="1">
      <alignment horizontal="right" vertical="center" wrapText="1"/>
    </xf>
    <xf numFmtId="0" fontId="19" fillId="0" borderId="27" xfId="0" applyFont="1" applyFill="1" applyBorder="1" applyAlignment="1">
      <alignment horizontal="right" vertical="center" wrapText="1"/>
    </xf>
    <xf numFmtId="1" fontId="19" fillId="0" borderId="24" xfId="0" applyNumberFormat="1" applyFont="1" applyFill="1" applyBorder="1" applyAlignment="1">
      <alignment horizontal="right" vertical="center" wrapText="1"/>
    </xf>
    <xf numFmtId="8" fontId="19" fillId="0" borderId="18" xfId="0" applyNumberFormat="1" applyFont="1" applyFill="1" applyBorder="1" applyAlignment="1">
      <alignment horizontal="right" vertical="center" wrapText="1"/>
    </xf>
    <xf numFmtId="0" fontId="19" fillId="0" borderId="23" xfId="0" applyFont="1" applyBorder="1" applyAlignment="1">
      <alignment horizontal="left" vertical="center" wrapText="1"/>
    </xf>
    <xf numFmtId="0" fontId="19" fillId="0" borderId="23" xfId="0" applyFont="1" applyFill="1" applyBorder="1" applyAlignment="1">
      <alignment horizontal="right" vertical="center" wrapText="1"/>
    </xf>
    <xf numFmtId="1" fontId="19" fillId="0" borderId="23" xfId="0" applyNumberFormat="1" applyFont="1" applyFill="1" applyBorder="1" applyAlignment="1">
      <alignment horizontal="right" vertical="center" wrapText="1"/>
    </xf>
    <xf numFmtId="14" fontId="19" fillId="0" borderId="23" xfId="0" applyNumberFormat="1" applyFont="1" applyBorder="1" applyAlignment="1">
      <alignment horizontal="center" vertical="center"/>
    </xf>
    <xf numFmtId="14" fontId="27" fillId="0" borderId="15" xfId="48" applyNumberFormat="1" applyFont="1" applyBorder="1" applyAlignment="1">
      <alignment horizontal="center"/>
    </xf>
    <xf numFmtId="0" fontId="19" fillId="0" borderId="15" xfId="0" applyFont="1" applyBorder="1"/>
    <xf numFmtId="0" fontId="19" fillId="0" borderId="15" xfId="0" applyFont="1" applyBorder="1" applyAlignment="1">
      <alignment horizontal="right"/>
    </xf>
    <xf numFmtId="1" fontId="19" fillId="0" borderId="15" xfId="0" applyNumberFormat="1" applyFont="1" applyBorder="1"/>
    <xf numFmtId="167" fontId="19" fillId="0" borderId="15" xfId="0" applyNumberFormat="1" applyFont="1" applyBorder="1"/>
    <xf numFmtId="164" fontId="19" fillId="0" borderId="15" xfId="0" applyNumberFormat="1" applyFont="1" applyBorder="1" applyAlignment="1">
      <alignment horizontal="center"/>
    </xf>
    <xf numFmtId="14" fontId="19" fillId="0" borderId="15" xfId="0" applyNumberFormat="1" applyFont="1" applyBorder="1" applyAlignment="1">
      <alignment horizontal="center"/>
    </xf>
    <xf numFmtId="0" fontId="19" fillId="0" borderId="15" xfId="0" applyFont="1" applyFill="1" applyBorder="1" applyAlignment="1">
      <alignment horizontal="right"/>
    </xf>
    <xf numFmtId="1" fontId="19" fillId="0" borderId="15" xfId="0" applyNumberFormat="1" applyFont="1" applyFill="1" applyBorder="1" applyAlignment="1">
      <alignment horizontal="right"/>
    </xf>
    <xf numFmtId="14" fontId="27" fillId="0" borderId="18" xfId="48" applyNumberFormat="1" applyFont="1" applyBorder="1" applyAlignment="1">
      <alignment horizontal="center"/>
    </xf>
    <xf numFmtId="0" fontId="19" fillId="0" borderId="18" xfId="0" applyFont="1" applyBorder="1"/>
    <xf numFmtId="0" fontId="19" fillId="0" borderId="18" xfId="0" applyFont="1" applyBorder="1" applyAlignment="1">
      <alignment horizontal="right"/>
    </xf>
    <xf numFmtId="1" fontId="19" fillId="0" borderId="18" xfId="0" applyNumberFormat="1" applyFont="1" applyBorder="1"/>
    <xf numFmtId="167" fontId="19" fillId="0" borderId="18" xfId="0" applyNumberFormat="1" applyFont="1" applyBorder="1"/>
    <xf numFmtId="164" fontId="19" fillId="0" borderId="18" xfId="0" applyNumberFormat="1" applyFont="1" applyBorder="1" applyAlignment="1">
      <alignment horizontal="center"/>
    </xf>
    <xf numFmtId="14" fontId="19" fillId="0" borderId="18" xfId="0" applyNumberFormat="1" applyFont="1" applyBorder="1" applyAlignment="1">
      <alignment horizontal="center"/>
    </xf>
    <xf numFmtId="14" fontId="25" fillId="0" borderId="18" xfId="48" applyNumberFormat="1" applyBorder="1" applyAlignment="1">
      <alignment horizontal="center"/>
    </xf>
  </cellXfs>
  <cellStyles count="49">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Lien hypertexte" xfId="48" builtinId="8"/>
    <cellStyle name="Neutre" xfId="8" builtinId="28" customBuiltin="1"/>
    <cellStyle name="Normal" xfId="0" builtinId="0"/>
    <cellStyle name="Normal 2" xfId="44"/>
    <cellStyle name="Normal 3" xfId="45"/>
    <cellStyle name="Normal 4" xfId="46"/>
    <cellStyle name="Normal 5" xfId="47"/>
    <cellStyle name="Normal 6" xfId="43"/>
    <cellStyle name="Note" xfId="15" builtinId="10" customBuiltin="1"/>
    <cellStyle name="Pourcentage" xfId="42" builtinId="5"/>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colors>
    <mruColors>
      <color rgb="FF034EA2"/>
      <color rgb="FF8DC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Tarifs!A1"/><Relationship Id="rId2" Type="http://schemas.openxmlformats.org/officeDocument/2006/relationships/hyperlink" Target="#Inscriptions!A1"/><Relationship Id="rId1" Type="http://schemas.openxmlformats.org/officeDocument/2006/relationships/image" Target="../media/image1.png"/><Relationship Id="rId5" Type="http://schemas.openxmlformats.org/officeDocument/2006/relationships/hyperlink" Target="#Modifications!A1"/><Relationship Id="rId4" Type="http://schemas.openxmlformats.org/officeDocument/2006/relationships/hyperlink" Target="#Radiation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1</xdr:rowOff>
    </xdr:from>
    <xdr:to>
      <xdr:col>1</xdr:col>
      <xdr:colOff>333376</xdr:colOff>
      <xdr:row>2</xdr:row>
      <xdr:rowOff>12086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 y="1"/>
          <a:ext cx="1095374" cy="393085"/>
        </a:xfrm>
        <a:prstGeom prst="rect">
          <a:avLst/>
        </a:prstGeom>
      </xdr:spPr>
    </xdr:pic>
    <xdr:clientData/>
  </xdr:twoCellAnchor>
  <xdr:twoCellAnchor>
    <xdr:from>
      <xdr:col>0</xdr:col>
      <xdr:colOff>47624</xdr:colOff>
      <xdr:row>4</xdr:row>
      <xdr:rowOff>142875</xdr:rowOff>
    </xdr:from>
    <xdr:to>
      <xdr:col>10</xdr:col>
      <xdr:colOff>723899</xdr:colOff>
      <xdr:row>9</xdr:row>
      <xdr:rowOff>47625</xdr:rowOff>
    </xdr:to>
    <xdr:sp macro="" textlink="">
      <xdr:nvSpPr>
        <xdr:cNvPr id="4" name="ZoneTexte 3"/>
        <xdr:cNvSpPr txBox="1"/>
      </xdr:nvSpPr>
      <xdr:spPr>
        <a:xfrm>
          <a:off x="47624" y="914400"/>
          <a:ext cx="8296275" cy="857250"/>
        </a:xfrm>
        <a:prstGeom prst="rect">
          <a:avLst/>
        </a:prstGeom>
        <a:ln>
          <a:solidFill>
            <a:srgbClr val="034EA2"/>
          </a:solid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lstStyle/>
        <a:p>
          <a:pPr algn="just"/>
          <a:r>
            <a:rPr lang="fr-FR" sz="1100" i="0"/>
            <a:t>L'OMEDIT</a:t>
          </a:r>
          <a:r>
            <a:rPr lang="fr-FR" sz="1100" i="0" baseline="0"/>
            <a:t> effectue un suivi journalier des informations parues au </a:t>
          </a:r>
          <a:r>
            <a:rPr lang="fr-FR" sz="1100" b="1" i="0" baseline="0"/>
            <a:t>Journal Officiel </a:t>
          </a:r>
          <a:r>
            <a:rPr lang="fr-FR" sz="1100" i="0" baseline="0"/>
            <a:t>concernant la liste des </a:t>
          </a:r>
          <a:r>
            <a:rPr lang="fr-FR" sz="1100" b="1" i="0" baseline="0"/>
            <a:t>spécialités pharmaceutiques prises en charge en sus </a:t>
          </a:r>
          <a:r>
            <a:rPr lang="fr-FR" sz="1100" i="0" baseline="0"/>
            <a:t>des prestations d'hospitalisation.</a:t>
          </a:r>
        </a:p>
        <a:p>
          <a:pPr algn="just"/>
          <a:endParaRPr lang="fr-FR" sz="1100" i="0" baseline="0"/>
        </a:p>
        <a:p>
          <a:pPr algn="just"/>
          <a:r>
            <a:rPr lang="fr-FR" sz="1100" i="0" baseline="0"/>
            <a:t>Ce fichier répertorie les différents évènements intervenus sur la liste en sus.</a:t>
          </a:r>
        </a:p>
      </xdr:txBody>
    </xdr:sp>
    <xdr:clientData/>
  </xdr:twoCellAnchor>
  <xdr:twoCellAnchor>
    <xdr:from>
      <xdr:col>1</xdr:col>
      <xdr:colOff>390526</xdr:colOff>
      <xdr:row>0</xdr:row>
      <xdr:rowOff>0</xdr:rowOff>
    </xdr:from>
    <xdr:to>
      <xdr:col>9</xdr:col>
      <xdr:colOff>390525</xdr:colOff>
      <xdr:row>3</xdr:row>
      <xdr:rowOff>190500</xdr:rowOff>
    </xdr:to>
    <xdr:sp macro="" textlink="">
      <xdr:nvSpPr>
        <xdr:cNvPr id="5" name="ZoneTexte 4"/>
        <xdr:cNvSpPr txBox="1"/>
      </xdr:nvSpPr>
      <xdr:spPr>
        <a:xfrm>
          <a:off x="1152526" y="0"/>
          <a:ext cx="6095999" cy="762000"/>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lang="fr-FR" sz="2000" b="1" i="0">
              <a:solidFill>
                <a:srgbClr val="034EA2"/>
              </a:solidFill>
            </a:rPr>
            <a:t>Médicaments</a:t>
          </a:r>
          <a:r>
            <a:rPr lang="fr-FR" sz="2000" b="1" i="0" baseline="0">
              <a:solidFill>
                <a:srgbClr val="034EA2"/>
              </a:solidFill>
            </a:rPr>
            <a:t> de la liste en sus :</a:t>
          </a:r>
        </a:p>
        <a:p>
          <a:pPr algn="ctr"/>
          <a:r>
            <a:rPr lang="fr-FR" sz="2000" b="1" i="0" baseline="0">
              <a:solidFill>
                <a:srgbClr val="034EA2"/>
              </a:solidFill>
            </a:rPr>
            <a:t>Suivi des modifications</a:t>
          </a:r>
          <a:endParaRPr lang="fr-FR" sz="2000" b="1" i="0">
            <a:solidFill>
              <a:srgbClr val="034EA2"/>
            </a:solidFill>
          </a:endParaRPr>
        </a:p>
      </xdr:txBody>
    </xdr:sp>
    <xdr:clientData/>
  </xdr:twoCellAnchor>
  <xdr:twoCellAnchor>
    <xdr:from>
      <xdr:col>0</xdr:col>
      <xdr:colOff>228600</xdr:colOff>
      <xdr:row>13</xdr:row>
      <xdr:rowOff>119496</xdr:rowOff>
    </xdr:from>
    <xdr:to>
      <xdr:col>2</xdr:col>
      <xdr:colOff>133349</xdr:colOff>
      <xdr:row>17</xdr:row>
      <xdr:rowOff>5196</xdr:rowOff>
    </xdr:to>
    <xdr:sp macro="" textlink="">
      <xdr:nvSpPr>
        <xdr:cNvPr id="9" name="ZoneTexte 8">
          <a:hlinkClick xmlns:r="http://schemas.openxmlformats.org/officeDocument/2006/relationships" r:id="rId2"/>
        </xdr:cNvPr>
        <xdr:cNvSpPr txBox="1"/>
      </xdr:nvSpPr>
      <xdr:spPr>
        <a:xfrm>
          <a:off x="228600" y="2605521"/>
          <a:ext cx="1428749" cy="647700"/>
        </a:xfrm>
        <a:prstGeom prst="roundRect">
          <a:avLst/>
        </a:prstGeom>
        <a:solidFill>
          <a:srgbClr val="034EA2"/>
        </a:solidFill>
        <a:ln/>
      </xdr:spPr>
      <xdr:style>
        <a:lnRef idx="3">
          <a:schemeClr val="lt1"/>
        </a:lnRef>
        <a:fillRef idx="1">
          <a:schemeClr val="accent5"/>
        </a:fillRef>
        <a:effectRef idx="1">
          <a:schemeClr val="accent5"/>
        </a:effectRef>
        <a:fontRef idx="minor">
          <a:schemeClr val="lt1"/>
        </a:fontRef>
      </xdr:style>
      <xdr:txBody>
        <a:bodyPr vertOverflow="clip" horzOverflow="clip" wrap="square" rtlCol="0" anchor="ctr"/>
        <a:lstStyle/>
        <a:p>
          <a:pPr algn="ctr"/>
          <a:r>
            <a:rPr lang="fr-FR" sz="1400" b="1"/>
            <a:t>Inscriptions</a:t>
          </a:r>
        </a:p>
      </xdr:txBody>
    </xdr:sp>
    <xdr:clientData/>
  </xdr:twoCellAnchor>
  <xdr:twoCellAnchor>
    <xdr:from>
      <xdr:col>8</xdr:col>
      <xdr:colOff>57151</xdr:colOff>
      <xdr:row>13</xdr:row>
      <xdr:rowOff>134215</xdr:rowOff>
    </xdr:from>
    <xdr:to>
      <xdr:col>10</xdr:col>
      <xdr:colOff>466725</xdr:colOff>
      <xdr:row>17</xdr:row>
      <xdr:rowOff>19915</xdr:rowOff>
    </xdr:to>
    <xdr:sp macro="" textlink="">
      <xdr:nvSpPr>
        <xdr:cNvPr id="10" name="ZoneTexte 9">
          <a:hlinkClick xmlns:r="http://schemas.openxmlformats.org/officeDocument/2006/relationships" r:id="rId3"/>
        </xdr:cNvPr>
        <xdr:cNvSpPr txBox="1"/>
      </xdr:nvSpPr>
      <xdr:spPr>
        <a:xfrm>
          <a:off x="6153151" y="2620240"/>
          <a:ext cx="1933574" cy="647700"/>
        </a:xfrm>
        <a:prstGeom prst="roundRect">
          <a:avLst/>
        </a:prstGeom>
        <a:solidFill>
          <a:schemeClr val="accent5"/>
        </a:solidFill>
        <a:ln/>
      </xdr:spPr>
      <xdr:style>
        <a:lnRef idx="3">
          <a:schemeClr val="lt1"/>
        </a:lnRef>
        <a:fillRef idx="1">
          <a:schemeClr val="accent5"/>
        </a:fillRef>
        <a:effectRef idx="1">
          <a:schemeClr val="accent5"/>
        </a:effectRef>
        <a:fontRef idx="minor">
          <a:schemeClr val="lt1"/>
        </a:fontRef>
      </xdr:style>
      <xdr:txBody>
        <a:bodyPr vertOverflow="clip" horzOverflow="clip" wrap="square" rtlCol="0" anchor="ctr"/>
        <a:lstStyle/>
        <a:p>
          <a:pPr algn="ctr"/>
          <a:r>
            <a:rPr lang="fr-FR" sz="1400" b="1"/>
            <a:t>Définitions</a:t>
          </a:r>
          <a:r>
            <a:rPr lang="fr-FR" sz="1400" b="1" baseline="0"/>
            <a:t> / modifications de tarifs</a:t>
          </a:r>
        </a:p>
      </xdr:txBody>
    </xdr:sp>
    <xdr:clientData/>
  </xdr:twoCellAnchor>
  <xdr:twoCellAnchor>
    <xdr:from>
      <xdr:col>5</xdr:col>
      <xdr:colOff>365412</xdr:colOff>
      <xdr:row>13</xdr:row>
      <xdr:rowOff>129020</xdr:rowOff>
    </xdr:from>
    <xdr:to>
      <xdr:col>7</xdr:col>
      <xdr:colOff>295275</xdr:colOff>
      <xdr:row>17</xdr:row>
      <xdr:rowOff>13855</xdr:rowOff>
    </xdr:to>
    <xdr:sp macro="" textlink="">
      <xdr:nvSpPr>
        <xdr:cNvPr id="11" name="ZoneTexte 10">
          <a:hlinkClick xmlns:r="http://schemas.openxmlformats.org/officeDocument/2006/relationships" r:id="rId4"/>
        </xdr:cNvPr>
        <xdr:cNvSpPr txBox="1"/>
      </xdr:nvSpPr>
      <xdr:spPr>
        <a:xfrm>
          <a:off x="4175412" y="2615045"/>
          <a:ext cx="1453863" cy="646835"/>
        </a:xfrm>
        <a:prstGeom prst="roundRect">
          <a:avLst/>
        </a:prstGeom>
        <a:solidFill>
          <a:schemeClr val="accent2"/>
        </a:solidFill>
        <a:ln/>
      </xdr:spPr>
      <xdr:style>
        <a:lnRef idx="3">
          <a:schemeClr val="lt1"/>
        </a:lnRef>
        <a:fillRef idx="1">
          <a:schemeClr val="accent5"/>
        </a:fillRef>
        <a:effectRef idx="1">
          <a:schemeClr val="accent5"/>
        </a:effectRef>
        <a:fontRef idx="minor">
          <a:schemeClr val="lt1"/>
        </a:fontRef>
      </xdr:style>
      <xdr:txBody>
        <a:bodyPr vertOverflow="clip" horzOverflow="clip" wrap="square" rtlCol="0" anchor="ctr"/>
        <a:lstStyle/>
        <a:p>
          <a:pPr algn="ctr"/>
          <a:r>
            <a:rPr lang="fr-FR" sz="1400" b="1" baseline="0"/>
            <a:t>Radiations</a:t>
          </a:r>
        </a:p>
      </xdr:txBody>
    </xdr:sp>
    <xdr:clientData/>
  </xdr:twoCellAnchor>
  <xdr:twoCellAnchor>
    <xdr:from>
      <xdr:col>2</xdr:col>
      <xdr:colOff>723900</xdr:colOff>
      <xdr:row>13</xdr:row>
      <xdr:rowOff>148071</xdr:rowOff>
    </xdr:from>
    <xdr:to>
      <xdr:col>4</xdr:col>
      <xdr:colOff>628649</xdr:colOff>
      <xdr:row>17</xdr:row>
      <xdr:rowOff>33771</xdr:rowOff>
    </xdr:to>
    <xdr:sp macro="" textlink="">
      <xdr:nvSpPr>
        <xdr:cNvPr id="12" name="ZoneTexte 11">
          <a:hlinkClick xmlns:r="http://schemas.openxmlformats.org/officeDocument/2006/relationships" r:id="rId5"/>
        </xdr:cNvPr>
        <xdr:cNvSpPr txBox="1"/>
      </xdr:nvSpPr>
      <xdr:spPr>
        <a:xfrm>
          <a:off x="2247900" y="2634096"/>
          <a:ext cx="1428749" cy="647700"/>
        </a:xfrm>
        <a:prstGeom prst="roundRect">
          <a:avLst/>
        </a:prstGeom>
        <a:solidFill>
          <a:srgbClr val="8DC63F"/>
        </a:solidFill>
        <a:ln/>
      </xdr:spPr>
      <xdr:style>
        <a:lnRef idx="3">
          <a:schemeClr val="lt1"/>
        </a:lnRef>
        <a:fillRef idx="1">
          <a:schemeClr val="accent5"/>
        </a:fillRef>
        <a:effectRef idx="1">
          <a:schemeClr val="accent5"/>
        </a:effectRef>
        <a:fontRef idx="minor">
          <a:schemeClr val="lt1"/>
        </a:fontRef>
      </xdr:style>
      <xdr:txBody>
        <a:bodyPr vertOverflow="clip" horzOverflow="clip" wrap="square" rtlCol="0" anchor="ctr"/>
        <a:lstStyle/>
        <a:p>
          <a:pPr algn="ctr"/>
          <a:r>
            <a:rPr lang="fr-FR" sz="1400" b="1"/>
            <a:t>Modifications des </a:t>
          </a:r>
          <a:r>
            <a:rPr lang="fr-FR" sz="1400" b="1" baseline="0"/>
            <a:t>indications</a:t>
          </a:r>
          <a:endParaRPr lang="fr-FR" sz="1400" b="1"/>
        </a:p>
      </xdr:txBody>
    </xdr:sp>
    <xdr:clientData/>
  </xdr:twoCellAnchor>
  <xdr:twoCellAnchor>
    <xdr:from>
      <xdr:col>8</xdr:col>
      <xdr:colOff>342900</xdr:colOff>
      <xdr:row>10</xdr:row>
      <xdr:rowOff>123825</xdr:rowOff>
    </xdr:from>
    <xdr:to>
      <xdr:col>10</xdr:col>
      <xdr:colOff>619125</xdr:colOff>
      <xdr:row>11</xdr:row>
      <xdr:rowOff>142875</xdr:rowOff>
    </xdr:to>
    <xdr:sp macro="" textlink="">
      <xdr:nvSpPr>
        <xdr:cNvPr id="8" name="ZoneTexte 7"/>
        <xdr:cNvSpPr txBox="1"/>
      </xdr:nvSpPr>
      <xdr:spPr>
        <a:xfrm>
          <a:off x="6438900" y="2038350"/>
          <a:ext cx="1800225" cy="209550"/>
        </a:xfrm>
        <a:prstGeom prst="rect">
          <a:avLst/>
        </a:prstGeom>
        <a:solidFill>
          <a:schemeClr val="accent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b="1" i="1">
              <a:solidFill>
                <a:schemeClr val="bg1"/>
              </a:solidFill>
            </a:rPr>
            <a:t>Mise</a:t>
          </a:r>
          <a:r>
            <a:rPr lang="fr-FR" sz="1100" b="1" i="1" baseline="0">
              <a:solidFill>
                <a:schemeClr val="bg1"/>
              </a:solidFill>
            </a:rPr>
            <a:t> à jour le 30/04/2021 </a:t>
          </a:r>
          <a:endParaRPr lang="fr-FR" sz="1100" b="1" i="1">
            <a:solidFill>
              <a:schemeClr val="bg1"/>
            </a:solidFil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legifrance.gouv.fr/jorf/id/JORFTEXT000043087706?datePubli=02%2F02%2F2021&amp;emetteur=Minist%C3%A8re+des+solidarit%C3%A9s+et+de+la+sant%C3%A9" TargetMode="External"/><Relationship Id="rId18" Type="http://schemas.openxmlformats.org/officeDocument/2006/relationships/hyperlink" Target="https://www.legifrance.gouv.fr/jorf/id/JORFTEXT000043106496" TargetMode="External"/><Relationship Id="rId26" Type="http://schemas.openxmlformats.org/officeDocument/2006/relationships/hyperlink" Target="https://www.legifrance.gouv.fr/jorf/id/JORFTEXT000043391462" TargetMode="External"/><Relationship Id="rId3" Type="http://schemas.openxmlformats.org/officeDocument/2006/relationships/hyperlink" Target="https://www.legifrance.gouv.fr/jorf/id/JORFTEXT000043015254?datePubli=20%2F01%2F2021&amp;emetteur=Minist%C3%A8re+des+solidarit%C3%A9s+et+de+la+sant%C3%A9" TargetMode="External"/><Relationship Id="rId21" Type="http://schemas.openxmlformats.org/officeDocument/2006/relationships/hyperlink" Target="https://www.legifrance.gouv.fr/jorf/id/JORFTEXT000043391422" TargetMode="External"/><Relationship Id="rId34" Type="http://schemas.openxmlformats.org/officeDocument/2006/relationships/hyperlink" Target="https://www.legifrance.gouv.fr/jorf/id/JORFTEXT000043459737" TargetMode="External"/><Relationship Id="rId7" Type="http://schemas.openxmlformats.org/officeDocument/2006/relationships/hyperlink" Target="https://www.legifrance.gouv.fr/jorf/id/JORFTEXT000043033030?datePubli=22%2F01%2F2021&amp;emetteur=Minist%C3%A8re+des+solidarit%C3%A9s+et+de+la+sant%C3%A9" TargetMode="External"/><Relationship Id="rId12" Type="http://schemas.openxmlformats.org/officeDocument/2006/relationships/hyperlink" Target="https://www.legifrance.gouv.fr/jorf/id/JORFTEXT000043033086?datePubli=22%2F01%2F2021&amp;emetteur=Minist%C3%A8re+des+solidarit%C3%A9s+et+de+la+sant%C3%A9" TargetMode="External"/><Relationship Id="rId17" Type="http://schemas.openxmlformats.org/officeDocument/2006/relationships/hyperlink" Target="https://www.legifrance.gouv.fr/jorf/id/JORFTEXT000043096878" TargetMode="External"/><Relationship Id="rId25" Type="http://schemas.openxmlformats.org/officeDocument/2006/relationships/hyperlink" Target="https://www.legifrance.gouv.fr/jorf/id/JORFTEXT000043391462" TargetMode="External"/><Relationship Id="rId33" Type="http://schemas.openxmlformats.org/officeDocument/2006/relationships/hyperlink" Target="https://www.legifrance.gouv.fr/jorf/id/JORFTEXT000043391432" TargetMode="External"/><Relationship Id="rId2" Type="http://schemas.openxmlformats.org/officeDocument/2006/relationships/hyperlink" Target="https://www.legifrance.gouv.fr/jorf/id/JORFTEXT000043015244?datePubli=20%2F01%2F2021&amp;emetteur=Minist%C3%A8re+des+solidarit%C3%A9s+et+de+la+sant%C3%A9" TargetMode="External"/><Relationship Id="rId16" Type="http://schemas.openxmlformats.org/officeDocument/2006/relationships/hyperlink" Target="https://www.legifrance.gouv.fr/jorf/id/JORFTEXT000043096868" TargetMode="External"/><Relationship Id="rId20" Type="http://schemas.openxmlformats.org/officeDocument/2006/relationships/hyperlink" Target="https://www.legifrance.gouv.fr/jorf/id/JORFTEXT000043201100" TargetMode="External"/><Relationship Id="rId29" Type="http://schemas.openxmlformats.org/officeDocument/2006/relationships/hyperlink" Target="https://www.legifrance.gouv.fr/jorf/id/JORFTEXT000043391452" TargetMode="External"/><Relationship Id="rId1" Type="http://schemas.openxmlformats.org/officeDocument/2006/relationships/hyperlink" Target="https://www.legifrance.gouv.fr/jorf/id/JORFTEXT000043015244?datePubli=20%2F01%2F2021&amp;emetteur=Minist%C3%A8re+des+solidarit%C3%A9s+et+de+la+sant%C3%A9" TargetMode="External"/><Relationship Id="rId6" Type="http://schemas.openxmlformats.org/officeDocument/2006/relationships/hyperlink" Target="https://www.legifrance.gouv.fr/jorf/id/JORFTEXT000043015254?datePubli=20%2F01%2F2021&amp;emetteur=Minist%C3%A8re+des+solidarit%C3%A9s+et+de+la+sant%C3%A9" TargetMode="External"/><Relationship Id="rId11" Type="http://schemas.openxmlformats.org/officeDocument/2006/relationships/hyperlink" Target="https://www.legifrance.gouv.fr/jorf/id/JORFTEXT000043033076?datePubli=22%2F01%2F2021&amp;emetteur=Minist%C3%A8re+des+solidarit%C3%A9s+et+de+la+sant%C3%A9" TargetMode="External"/><Relationship Id="rId24" Type="http://schemas.openxmlformats.org/officeDocument/2006/relationships/hyperlink" Target="https://www.legifrance.gouv.fr/jorf/id/JORFTEXT000043391452" TargetMode="External"/><Relationship Id="rId32" Type="http://schemas.openxmlformats.org/officeDocument/2006/relationships/hyperlink" Target="https://www.legifrance.gouv.fr/jorf/id/JORFTEXT000043391432" TargetMode="External"/><Relationship Id="rId5" Type="http://schemas.openxmlformats.org/officeDocument/2006/relationships/hyperlink" Target="https://www.legifrance.gouv.fr/jorf/id/JORFTEXT000043015254?datePubli=20%2F01%2F2021&amp;emetteur=Minist%C3%A8re+des+solidarit%C3%A9s+et+de+la+sant%C3%A9" TargetMode="External"/><Relationship Id="rId15" Type="http://schemas.openxmlformats.org/officeDocument/2006/relationships/hyperlink" Target="https://www.legifrance.gouv.fr/jorf/id/JORFTEXT000043096868" TargetMode="External"/><Relationship Id="rId23" Type="http://schemas.openxmlformats.org/officeDocument/2006/relationships/hyperlink" Target="https://www.legifrance.gouv.fr/jorf/id/JORFTEXT000043391442" TargetMode="External"/><Relationship Id="rId28" Type="http://schemas.openxmlformats.org/officeDocument/2006/relationships/hyperlink" Target="https://www.legifrance.gouv.fr/jorf/id/JORFTEXT000043391452" TargetMode="External"/><Relationship Id="rId36" Type="http://schemas.openxmlformats.org/officeDocument/2006/relationships/vmlDrawing" Target="../drawings/vmlDrawing1.vml"/><Relationship Id="rId10" Type="http://schemas.openxmlformats.org/officeDocument/2006/relationships/hyperlink" Target="https://www.legifrance.gouv.fr/jorf/id/JORFTEXT000043033066?datePubli=22%2F01%2F2021&amp;emetteur=Minist%C3%A8re+des+solidarit%C3%A9s+et+de+la+sant%C3%A9" TargetMode="External"/><Relationship Id="rId19" Type="http://schemas.openxmlformats.org/officeDocument/2006/relationships/hyperlink" Target="https://www.legifrance.gouv.fr/jorf/id/JORFTEXT000043201090" TargetMode="External"/><Relationship Id="rId31" Type="http://schemas.openxmlformats.org/officeDocument/2006/relationships/hyperlink" Target="https://www.legifrance.gouv.fr/jorf/id/JORFTEXT000043391422" TargetMode="External"/><Relationship Id="rId4" Type="http://schemas.openxmlformats.org/officeDocument/2006/relationships/hyperlink" Target="https://www.legifrance.gouv.fr/jorf/id/JORFTEXT000043015254?datePubli=20%2F01%2F2021&amp;emetteur=Minist%C3%A8re+des+solidarit%C3%A9s+et+de+la+sant%C3%A9" TargetMode="External"/><Relationship Id="rId9" Type="http://schemas.openxmlformats.org/officeDocument/2006/relationships/hyperlink" Target="https://www.legifrance.gouv.fr/jorf/id/JORFTEXT000043033066?datePubli=22%2F01%2F2021&amp;emetteur=Minist%C3%A8re+des+solidarit%C3%A9s+et+de+la+sant%C3%A9" TargetMode="External"/><Relationship Id="rId14" Type="http://schemas.openxmlformats.org/officeDocument/2006/relationships/hyperlink" Target="https://www.legifrance.gouv.fr/jorf/id/JORFTEXT000043096868" TargetMode="External"/><Relationship Id="rId22" Type="http://schemas.openxmlformats.org/officeDocument/2006/relationships/hyperlink" Target="https://www.legifrance.gouv.fr/jorf/id/JORFTEXT000043391432" TargetMode="External"/><Relationship Id="rId27" Type="http://schemas.openxmlformats.org/officeDocument/2006/relationships/hyperlink" Target="https://www.legifrance.gouv.fr/jorf/id/JORFTEXT000043391452" TargetMode="External"/><Relationship Id="rId30" Type="http://schemas.openxmlformats.org/officeDocument/2006/relationships/hyperlink" Target="https://www.legifrance.gouv.fr/jorf/id/JORFTEXT000043391422" TargetMode="External"/><Relationship Id="rId35" Type="http://schemas.openxmlformats.org/officeDocument/2006/relationships/printerSettings" Target="../printerSettings/printerSettings2.bin"/><Relationship Id="rId8" Type="http://schemas.openxmlformats.org/officeDocument/2006/relationships/hyperlink" Target="https://www.legifrance.gouv.fr/jorf/id/JORFTEXT000043033066?datePubli=22%2F01%2F2021&amp;emetteur=Minist%C3%A8re+des+solidarit%C3%A9s+et+de+la+sant%C3%A9"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legifrance.gouv.fr/jorf/id/JORFTEXT000043290208" TargetMode="External"/><Relationship Id="rId13" Type="http://schemas.openxmlformats.org/officeDocument/2006/relationships/vmlDrawing" Target="../drawings/vmlDrawing2.vml"/><Relationship Id="rId3" Type="http://schemas.openxmlformats.org/officeDocument/2006/relationships/hyperlink" Target="https://www.legifrance.gouv.fr/jorf/id/JORFTEXT000043121627" TargetMode="External"/><Relationship Id="rId7" Type="http://schemas.openxmlformats.org/officeDocument/2006/relationships/hyperlink" Target="https://www.legifrance.gouv.fr/jorf/id/JORFTEXT000043286298" TargetMode="External"/><Relationship Id="rId12" Type="http://schemas.openxmlformats.org/officeDocument/2006/relationships/printerSettings" Target="../printerSettings/printerSettings3.bin"/><Relationship Id="rId2" Type="http://schemas.openxmlformats.org/officeDocument/2006/relationships/hyperlink" Target="https://www.legifrance.gouv.fr/jorf/id/JORFTEXT000043121618" TargetMode="External"/><Relationship Id="rId1" Type="http://schemas.openxmlformats.org/officeDocument/2006/relationships/hyperlink" Target="https://www.legifrance.gouv.fr/jorf/id/JORFTEXT000043033141" TargetMode="External"/><Relationship Id="rId6" Type="http://schemas.openxmlformats.org/officeDocument/2006/relationships/hyperlink" Target="https://www.legifrance.gouv.fr/jorf/id/JORFTEXT000043258559" TargetMode="External"/><Relationship Id="rId11" Type="http://schemas.openxmlformats.org/officeDocument/2006/relationships/hyperlink" Target="https://www.legifrance.gouv.fr/jorf/id/JORFTEXT000043482721" TargetMode="External"/><Relationship Id="rId5" Type="http://schemas.openxmlformats.org/officeDocument/2006/relationships/hyperlink" Target="https://www.legifrance.gouv.fr/jorf/id/JORFTEXT000043258521" TargetMode="External"/><Relationship Id="rId10" Type="http://schemas.openxmlformats.org/officeDocument/2006/relationships/hyperlink" Target="https://www.legifrance.gouv.fr/jorf/id/JORFTEXT000043360034" TargetMode="External"/><Relationship Id="rId4" Type="http://schemas.openxmlformats.org/officeDocument/2006/relationships/hyperlink" Target="https://www.legifrance.gouv.fr/jorf/id/JORFTEXT000043201081" TargetMode="External"/><Relationship Id="rId9" Type="http://schemas.openxmlformats.org/officeDocument/2006/relationships/hyperlink" Target="https://www.legifrance.gouv.fr/jorf/id/JORFTEXT000043360023"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legifrance.gouv.fr/jorf/id/JORFTEXT000043258549" TargetMode="External"/><Relationship Id="rId13" Type="http://schemas.openxmlformats.org/officeDocument/2006/relationships/vmlDrawing" Target="../drawings/vmlDrawing3.vml"/><Relationship Id="rId3" Type="http://schemas.openxmlformats.org/officeDocument/2006/relationships/hyperlink" Target="https://www.legifrance.gouv.fr/jorf/id/JORFTEXT000043033096?datePubli=22%2F01%2F2021&amp;emetteur=Minist%C3%A8re+des+solidarit%C3%A9s+et+de+la+sant%C3%A9" TargetMode="External"/><Relationship Id="rId7" Type="http://schemas.openxmlformats.org/officeDocument/2006/relationships/hyperlink" Target="https://www.legifrance.gouv.fr/jorf/id/JORFTEXT000043258549" TargetMode="External"/><Relationship Id="rId12" Type="http://schemas.openxmlformats.org/officeDocument/2006/relationships/printerSettings" Target="../printerSettings/printerSettings4.bin"/><Relationship Id="rId2" Type="http://schemas.openxmlformats.org/officeDocument/2006/relationships/hyperlink" Target="https://www.legifrance.gouv.fr/jorf/id/JORFTEXT000043033096?datePubli=22%2F01%2F2021&amp;emetteur=Minist%C3%A8re+des+solidarit%C3%A9s+et+de+la+sant%C3%A9" TargetMode="External"/><Relationship Id="rId1" Type="http://schemas.openxmlformats.org/officeDocument/2006/relationships/hyperlink" Target="https://www.legifrance.gouv.fr/jorf/id/JORFTEXT000043033096?datePubli=22%2F01%2F2021&amp;emetteur=Minist%C3%A8re+des+solidarit%C3%A9s+et+de+la+sant%C3%A9" TargetMode="External"/><Relationship Id="rId6" Type="http://schemas.openxmlformats.org/officeDocument/2006/relationships/hyperlink" Target="https://www.legifrance.gouv.fr/jorf/id/JORFTEXT000043258549" TargetMode="External"/><Relationship Id="rId11" Type="http://schemas.openxmlformats.org/officeDocument/2006/relationships/hyperlink" Target="https://www.legifrance.gouv.fr/jorf/id/JORFTEXT000043258549" TargetMode="External"/><Relationship Id="rId5" Type="http://schemas.openxmlformats.org/officeDocument/2006/relationships/hyperlink" Target="https://www.legifrance.gouv.fr/jorf/id/JORFTEXT000043258549" TargetMode="External"/><Relationship Id="rId10" Type="http://schemas.openxmlformats.org/officeDocument/2006/relationships/hyperlink" Target="https://www.legifrance.gouv.fr/jorf/id/JORFTEXT000043258549" TargetMode="External"/><Relationship Id="rId4" Type="http://schemas.openxmlformats.org/officeDocument/2006/relationships/hyperlink" Target="https://www.legifrance.gouv.fr/jorf/id/JORFTEXT000043258539" TargetMode="External"/><Relationship Id="rId9" Type="http://schemas.openxmlformats.org/officeDocument/2006/relationships/hyperlink" Target="https://www.legifrance.gouv.fr/jorf/id/JORFTEXT000043258549"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legifrance.gouv.fr/jorf/id/JORFTEXT000042749535?datePubli=29%2F12%2F2020&amp;emetteur=Minist%C3%A8re+des+solidarit%C3%A9s+et+de+la+sant%C3%A9" TargetMode="External"/><Relationship Id="rId117" Type="http://schemas.openxmlformats.org/officeDocument/2006/relationships/vmlDrawing" Target="../drawings/vmlDrawing4.vml"/><Relationship Id="rId21" Type="http://schemas.openxmlformats.org/officeDocument/2006/relationships/hyperlink" Target="https://www.legifrance.gouv.fr/jorf/id/JORFTEXT000042749535?datePubli=29%2F12%2F2020&amp;emetteur=Minist%C3%A8re+des+solidarit%C3%A9s+et+de+la+sant%C3%A9" TargetMode="External"/><Relationship Id="rId42" Type="http://schemas.openxmlformats.org/officeDocument/2006/relationships/hyperlink" Target="https://www.legifrance.gouv.fr/jorf/id/JORFTEXT000042749535?datePubli=29%2F12%2F2020&amp;emetteur=Minist%C3%A8re+des+solidarit%C3%A9s+et+de+la+sant%C3%A9" TargetMode="External"/><Relationship Id="rId47" Type="http://schemas.openxmlformats.org/officeDocument/2006/relationships/hyperlink" Target="https://www.legifrance.gouv.fr/jorf/id/JORFTEXT000042749535?datePubli=29%2F12%2F2020&amp;emetteur=Minist%C3%A8re+des+solidarit%C3%A9s+et+de+la+sant%C3%A9" TargetMode="External"/><Relationship Id="rId63" Type="http://schemas.openxmlformats.org/officeDocument/2006/relationships/hyperlink" Target="https://www.legifrance.gouv.fr/jorf/id/JORFTEXT000043033969?datePubli=22%2F01%2F2021&amp;emetteur=Minist%C3%A8re+des+solidarit%C3%A9s+et+de+la+sant%C3%A9" TargetMode="External"/><Relationship Id="rId68" Type="http://schemas.openxmlformats.org/officeDocument/2006/relationships/hyperlink" Target="https://www.legifrance.gouv.fr/jorf/id/JORFTEXT000043091114" TargetMode="External"/><Relationship Id="rId84" Type="http://schemas.openxmlformats.org/officeDocument/2006/relationships/hyperlink" Target="https://www.legifrance.gouv.fr/jorf/id/JORFTEXT000043142820" TargetMode="External"/><Relationship Id="rId89" Type="http://schemas.openxmlformats.org/officeDocument/2006/relationships/hyperlink" Target="https://www.legifrance.gouv.fr/jorf/id/JORFTEXT000043142820" TargetMode="External"/><Relationship Id="rId112" Type="http://schemas.openxmlformats.org/officeDocument/2006/relationships/hyperlink" Target="https://www.legifrance.gouv.fr/jorf/id/JORFTEXT000043412189" TargetMode="External"/><Relationship Id="rId16" Type="http://schemas.openxmlformats.org/officeDocument/2006/relationships/hyperlink" Target="https://www.legifrance.gouv.fr/jorf/id/JORFTEXT000042749535?datePubli=29%2F12%2F2020&amp;emetteur=Minist%C3%A8re+des+solidarit%C3%A9s+et+de+la+sant%C3%A9" TargetMode="External"/><Relationship Id="rId107" Type="http://schemas.openxmlformats.org/officeDocument/2006/relationships/hyperlink" Target="https://www.legifrance.gouv.fr/jorf/id/JORFTEXT000043391953" TargetMode="External"/><Relationship Id="rId11" Type="http://schemas.openxmlformats.org/officeDocument/2006/relationships/hyperlink" Target="https://www.legifrance.gouv.fr/jorf/id/JORFTEXT000042749535?datePubli=29%2F12%2F2020&amp;emetteur=Minist%C3%A8re+des+solidarit%C3%A9s+et+de+la+sant%C3%A9" TargetMode="External"/><Relationship Id="rId32" Type="http://schemas.openxmlformats.org/officeDocument/2006/relationships/hyperlink" Target="https://www.legifrance.gouv.fr/jorf/id/JORFTEXT000042749535?datePubli=29%2F12%2F2020&amp;emetteur=Minist%C3%A8re+des+solidarit%C3%A9s+et+de+la+sant%C3%A9" TargetMode="External"/><Relationship Id="rId37" Type="http://schemas.openxmlformats.org/officeDocument/2006/relationships/hyperlink" Target="https://www.legifrance.gouv.fr/jorf/id/JORFTEXT000042749535?datePubli=29%2F12%2F2020&amp;emetteur=Minist%C3%A8re+des+solidarit%C3%A9s+et+de+la+sant%C3%A9" TargetMode="External"/><Relationship Id="rId53" Type="http://schemas.openxmlformats.org/officeDocument/2006/relationships/hyperlink" Target="https://www.legifrance.gouv.fr/jorf/id/JORFTEXT000042749535?datePubli=29%2F12%2F2020&amp;emetteur=Minist%C3%A8re+des+solidarit%C3%A9s+et+de+la+sant%C3%A9" TargetMode="External"/><Relationship Id="rId58" Type="http://schemas.openxmlformats.org/officeDocument/2006/relationships/hyperlink" Target="https://www.legifrance.gouv.fr/jorf/id/JORFTEXT000042749535?datePubli=29%2F12%2F2020&amp;emetteur=Minist%C3%A8re+des+solidarit%C3%A9s+et+de+la+sant%C3%A9" TargetMode="External"/><Relationship Id="rId74" Type="http://schemas.openxmlformats.org/officeDocument/2006/relationships/hyperlink" Target="https://www.legifrance.gouv.fr/jorf/id/JORFTEXT000043091114" TargetMode="External"/><Relationship Id="rId79" Type="http://schemas.openxmlformats.org/officeDocument/2006/relationships/hyperlink" Target="https://www.legifrance.gouv.fr/jorf/id/JORFTEXT000043033991" TargetMode="External"/><Relationship Id="rId102" Type="http://schemas.openxmlformats.org/officeDocument/2006/relationships/hyperlink" Target="https://www.legifrance.gouv.fr/jorf/id/JORFTEXT000043391945" TargetMode="External"/><Relationship Id="rId5" Type="http://schemas.openxmlformats.org/officeDocument/2006/relationships/hyperlink" Target="https://www.legifrance.gouv.fr/jorf/id/JORFTEXT000043015804?datePubli=20%2F01%2F2021&amp;emetteur=Minist%C3%A8re+des+solidarit%C3%A9s+et+de+la+sant%C3%A9" TargetMode="External"/><Relationship Id="rId90" Type="http://schemas.openxmlformats.org/officeDocument/2006/relationships/hyperlink" Target="https://www.legifrance.gouv.fr/jorf/id/JORFTEXT000043142820" TargetMode="External"/><Relationship Id="rId95" Type="http://schemas.openxmlformats.org/officeDocument/2006/relationships/hyperlink" Target="https://www.legifrance.gouv.fr/jorf/id/JORFTEXT000043275076" TargetMode="External"/><Relationship Id="rId22" Type="http://schemas.openxmlformats.org/officeDocument/2006/relationships/hyperlink" Target="https://www.legifrance.gouv.fr/jorf/id/JORFTEXT000042749535?datePubli=29%2F12%2F2020&amp;emetteur=Minist%C3%A8re+des+solidarit%C3%A9s+et+de+la+sant%C3%A9" TargetMode="External"/><Relationship Id="rId27" Type="http://schemas.openxmlformats.org/officeDocument/2006/relationships/hyperlink" Target="https://www.legifrance.gouv.fr/jorf/id/JORFTEXT000042749535?datePubli=29%2F12%2F2020&amp;emetteur=Minist%C3%A8re+des+solidarit%C3%A9s+et+de+la+sant%C3%A9" TargetMode="External"/><Relationship Id="rId43" Type="http://schemas.openxmlformats.org/officeDocument/2006/relationships/hyperlink" Target="https://www.legifrance.gouv.fr/jorf/id/JORFTEXT000042749535?datePubli=29%2F12%2F2020&amp;emetteur=Minist%C3%A8re+des+solidarit%C3%A9s+et+de+la+sant%C3%A9" TargetMode="External"/><Relationship Id="rId48" Type="http://schemas.openxmlformats.org/officeDocument/2006/relationships/hyperlink" Target="https://www.legifrance.gouv.fr/jorf/id/JORFTEXT000042749535?datePubli=29%2F12%2F2020&amp;emetteur=Minist%C3%A8re+des+solidarit%C3%A9s+et+de+la+sant%C3%A9" TargetMode="External"/><Relationship Id="rId64" Type="http://schemas.openxmlformats.org/officeDocument/2006/relationships/hyperlink" Target="https://www.legifrance.gouv.fr/jorf/id/JORFTEXT000043033991?datePubli=22%2F01%2F2021&amp;emetteur=Minist%C3%A8re+des+solidarit%C3%A9s+et+de+la+sant%C3%A9" TargetMode="External"/><Relationship Id="rId69" Type="http://schemas.openxmlformats.org/officeDocument/2006/relationships/hyperlink" Target="https://www.legifrance.gouv.fr/jorf/id/JORFTEXT000043091114" TargetMode="External"/><Relationship Id="rId113" Type="http://schemas.openxmlformats.org/officeDocument/2006/relationships/hyperlink" Target="https://www.legifrance.gouv.fr/jorf/id/JORFTEXT000043460223" TargetMode="External"/><Relationship Id="rId80" Type="http://schemas.openxmlformats.org/officeDocument/2006/relationships/hyperlink" Target="https://www.legifrance.gouv.fr/jorf/id/JORFTEXT000043134766" TargetMode="External"/><Relationship Id="rId85" Type="http://schemas.openxmlformats.org/officeDocument/2006/relationships/hyperlink" Target="https://www.legifrance.gouv.fr/jorf/id/JORFTEXT000043142820" TargetMode="External"/><Relationship Id="rId12" Type="http://schemas.openxmlformats.org/officeDocument/2006/relationships/hyperlink" Target="https://www.legifrance.gouv.fr/jorf/id/JORFTEXT000042749535?datePubli=29%2F12%2F2020&amp;emetteur=Minist%C3%A8re+des+solidarit%C3%A9s+et+de+la+sant%C3%A9" TargetMode="External"/><Relationship Id="rId17" Type="http://schemas.openxmlformats.org/officeDocument/2006/relationships/hyperlink" Target="https://www.legifrance.gouv.fr/jorf/id/JORFTEXT000042749535?datePubli=29%2F12%2F2020&amp;emetteur=Minist%C3%A8re+des+solidarit%C3%A9s+et+de+la+sant%C3%A9" TargetMode="External"/><Relationship Id="rId33" Type="http://schemas.openxmlformats.org/officeDocument/2006/relationships/hyperlink" Target="https://www.legifrance.gouv.fr/jorf/id/JORFTEXT000042749535?datePubli=29%2F12%2F2020&amp;emetteur=Minist%C3%A8re+des+solidarit%C3%A9s+et+de+la+sant%C3%A9" TargetMode="External"/><Relationship Id="rId38" Type="http://schemas.openxmlformats.org/officeDocument/2006/relationships/hyperlink" Target="https://www.legifrance.gouv.fr/jorf/id/JORFTEXT000042749535?datePubli=29%2F12%2F2020&amp;emetteur=Minist%C3%A8re+des+solidarit%C3%A9s+et+de+la+sant%C3%A9" TargetMode="External"/><Relationship Id="rId59" Type="http://schemas.openxmlformats.org/officeDocument/2006/relationships/hyperlink" Target="https://www.legifrance.gouv.fr/jorf/id/JORFTEXT000042749535?datePubli=29%2F12%2F2020&amp;emetteur=Minist%C3%A8re+des+solidarit%C3%A9s+et+de+la+sant%C3%A9" TargetMode="External"/><Relationship Id="rId103" Type="http://schemas.openxmlformats.org/officeDocument/2006/relationships/hyperlink" Target="https://www.legifrance.gouv.fr/jorf/id/JORFTEXT000043391945" TargetMode="External"/><Relationship Id="rId108" Type="http://schemas.openxmlformats.org/officeDocument/2006/relationships/hyperlink" Target="https://www.legifrance.gouv.fr/jorf/id/JORFTEXT000043391953" TargetMode="External"/><Relationship Id="rId54" Type="http://schemas.openxmlformats.org/officeDocument/2006/relationships/hyperlink" Target="https://www.legifrance.gouv.fr/jorf/id/JORFTEXT000042749535?datePubli=29%2F12%2F2020&amp;emetteur=Minist%C3%A8re+des+solidarit%C3%A9s+et+de+la+sant%C3%A9" TargetMode="External"/><Relationship Id="rId70" Type="http://schemas.openxmlformats.org/officeDocument/2006/relationships/hyperlink" Target="https://www.legifrance.gouv.fr/jorf/id/JORFTEXT000043091114" TargetMode="External"/><Relationship Id="rId75" Type="http://schemas.openxmlformats.org/officeDocument/2006/relationships/hyperlink" Target="https://www.legifrance.gouv.fr/jorf/id/JORFTEXT000043091114" TargetMode="External"/><Relationship Id="rId91" Type="http://schemas.openxmlformats.org/officeDocument/2006/relationships/hyperlink" Target="https://www.legifrance.gouv.fr/jorf/id/JORFTEXT000043174297" TargetMode="External"/><Relationship Id="rId96" Type="http://schemas.openxmlformats.org/officeDocument/2006/relationships/hyperlink" Target="https://www.legifrance.gouv.fr/jorf/id/JORFTEXT000043291035" TargetMode="External"/><Relationship Id="rId1" Type="http://schemas.openxmlformats.org/officeDocument/2006/relationships/hyperlink" Target="https://www.legifrance.gouv.fr/jorf/id/JORFTEXT000043015804?datePubli=20%2F01%2F2021&amp;emetteur=Minist%C3%A8re+des+solidarit%C3%A9s+et+de+la+sant%C3%A9" TargetMode="External"/><Relationship Id="rId6" Type="http://schemas.openxmlformats.org/officeDocument/2006/relationships/hyperlink" Target="https://www.legifrance.gouv.fr/jorf/id/JORFTEXT000042749535?datePubli=29%2F12%2F2020&amp;emetteur=Minist%C3%A8re+des+solidarit%C3%A9s+et+de+la+sant%C3%A9" TargetMode="External"/><Relationship Id="rId23" Type="http://schemas.openxmlformats.org/officeDocument/2006/relationships/hyperlink" Target="https://www.legifrance.gouv.fr/jorf/id/JORFTEXT000042749535?datePubli=29%2F12%2F2020&amp;emetteur=Minist%C3%A8re+des+solidarit%C3%A9s+et+de+la+sant%C3%A9" TargetMode="External"/><Relationship Id="rId28" Type="http://schemas.openxmlformats.org/officeDocument/2006/relationships/hyperlink" Target="https://www.legifrance.gouv.fr/jorf/id/JORFTEXT000042749535?datePubli=29%2F12%2F2020&amp;emetteur=Minist%C3%A8re+des+solidarit%C3%A9s+et+de+la+sant%C3%A9" TargetMode="External"/><Relationship Id="rId49" Type="http://schemas.openxmlformats.org/officeDocument/2006/relationships/hyperlink" Target="https://www.legifrance.gouv.fr/jorf/id/JORFTEXT000042749535?datePubli=29%2F12%2F2020&amp;emetteur=Minist%C3%A8re+des+solidarit%C3%A9s+et+de+la+sant%C3%A9" TargetMode="External"/><Relationship Id="rId114" Type="http://schemas.openxmlformats.org/officeDocument/2006/relationships/hyperlink" Target="https://www.legifrance.gouv.fr/jorf/id/JORFTEXT000043483121" TargetMode="External"/><Relationship Id="rId10" Type="http://schemas.openxmlformats.org/officeDocument/2006/relationships/hyperlink" Target="https://www.legifrance.gouv.fr/jorf/id/JORFTEXT000042749535?datePubli=29%2F12%2F2020&amp;emetteur=Minist%C3%A8re+des+solidarit%C3%A9s+et+de+la+sant%C3%A9" TargetMode="External"/><Relationship Id="rId31" Type="http://schemas.openxmlformats.org/officeDocument/2006/relationships/hyperlink" Target="https://www.legifrance.gouv.fr/jorf/id/JORFTEXT000042749535?datePubli=29%2F12%2F2020&amp;emetteur=Minist%C3%A8re+des+solidarit%C3%A9s+et+de+la+sant%C3%A9" TargetMode="External"/><Relationship Id="rId44" Type="http://schemas.openxmlformats.org/officeDocument/2006/relationships/hyperlink" Target="https://www.legifrance.gouv.fr/jorf/id/JORFTEXT000042749535?datePubli=29%2F12%2F2020&amp;emetteur=Minist%C3%A8re+des+solidarit%C3%A9s+et+de+la+sant%C3%A9" TargetMode="External"/><Relationship Id="rId52" Type="http://schemas.openxmlformats.org/officeDocument/2006/relationships/hyperlink" Target="https://www.legifrance.gouv.fr/jorf/id/JORFTEXT000042749535?datePubli=29%2F12%2F2020&amp;emetteur=Minist%C3%A8re+des+solidarit%C3%A9s+et+de+la+sant%C3%A9" TargetMode="External"/><Relationship Id="rId60" Type="http://schemas.openxmlformats.org/officeDocument/2006/relationships/hyperlink" Target="https://www.legifrance.gouv.fr/jorf/id/JORFTEXT000042749535?datePubli=29%2F12%2F2020&amp;emetteur=Minist%C3%A8re+des+solidarit%C3%A9s+et+de+la+sant%C3%A9" TargetMode="External"/><Relationship Id="rId65" Type="http://schemas.openxmlformats.org/officeDocument/2006/relationships/hyperlink" Target="https://www.legifrance.gouv.fr/jorf/id/JORFTEXT000043033991?datePubli=22%2F01%2F2021&amp;emetteur=Minist%C3%A8re+des+solidarit%C3%A9s+et+de+la+sant%C3%A9" TargetMode="External"/><Relationship Id="rId73" Type="http://schemas.openxmlformats.org/officeDocument/2006/relationships/hyperlink" Target="https://www.legifrance.gouv.fr/jorf/id/JORFTEXT000043091114" TargetMode="External"/><Relationship Id="rId78" Type="http://schemas.openxmlformats.org/officeDocument/2006/relationships/hyperlink" Target="https://www.legifrance.gouv.fr/jorf/id/JORFTEXT000043106738" TargetMode="External"/><Relationship Id="rId81" Type="http://schemas.openxmlformats.org/officeDocument/2006/relationships/hyperlink" Target="https://www.legifrance.gouv.fr/jorf/id/JORFTEXT000043134766" TargetMode="External"/><Relationship Id="rId86" Type="http://schemas.openxmlformats.org/officeDocument/2006/relationships/hyperlink" Target="https://www.legifrance.gouv.fr/jorf/id/JORFTEXT000043142820" TargetMode="External"/><Relationship Id="rId94" Type="http://schemas.openxmlformats.org/officeDocument/2006/relationships/hyperlink" Target="https://www.legifrance.gouv.fr/jorf/id/JORFTEXT000043275076" TargetMode="External"/><Relationship Id="rId99" Type="http://schemas.openxmlformats.org/officeDocument/2006/relationships/hyperlink" Target="https://www.legifrance.gouv.fr/jorf/id/JORFTEXT000043253525?datePubli=16%2F03%2F2021&amp;emetteur=Minist%C3%A8re+des+solidarit%C3%A9s+et+de+la+sant%C3%A9" TargetMode="External"/><Relationship Id="rId101" Type="http://schemas.openxmlformats.org/officeDocument/2006/relationships/hyperlink" Target="https://www.legifrance.gouv.fr/jorf/id/JORFTEXT000043391945" TargetMode="External"/><Relationship Id="rId4" Type="http://schemas.openxmlformats.org/officeDocument/2006/relationships/hyperlink" Target="https://www.legifrance.gouv.fr/jorf/id/JORFTEXT000043015804?datePubli=20%2F01%2F2021&amp;emetteur=Minist%C3%A8re+des+solidarit%C3%A9s+et+de+la+sant%C3%A9" TargetMode="External"/><Relationship Id="rId9" Type="http://schemas.openxmlformats.org/officeDocument/2006/relationships/hyperlink" Target="https://www.legifrance.gouv.fr/jorf/id/JORFTEXT000042749535?datePubli=29%2F12%2F2020&amp;emetteur=Minist%C3%A8re+des+solidarit%C3%A9s+et+de+la+sant%C3%A9" TargetMode="External"/><Relationship Id="rId13" Type="http://schemas.openxmlformats.org/officeDocument/2006/relationships/hyperlink" Target="https://www.legifrance.gouv.fr/jorf/id/JORFTEXT000042749535?datePubli=29%2F12%2F2020&amp;emetteur=Minist%C3%A8re+des+solidarit%C3%A9s+et+de+la+sant%C3%A9" TargetMode="External"/><Relationship Id="rId18" Type="http://schemas.openxmlformats.org/officeDocument/2006/relationships/hyperlink" Target="https://www.legifrance.gouv.fr/jorf/id/JORFTEXT000042749535?datePubli=29%2F12%2F2020&amp;emetteur=Minist%C3%A8re+des+solidarit%C3%A9s+et+de+la+sant%C3%A9" TargetMode="External"/><Relationship Id="rId39" Type="http://schemas.openxmlformats.org/officeDocument/2006/relationships/hyperlink" Target="https://www.legifrance.gouv.fr/jorf/id/JORFTEXT000042749535?datePubli=29%2F12%2F2020&amp;emetteur=Minist%C3%A8re+des+solidarit%C3%A9s+et+de+la+sant%C3%A9" TargetMode="External"/><Relationship Id="rId109" Type="http://schemas.openxmlformats.org/officeDocument/2006/relationships/hyperlink" Target="https://www.legifrance.gouv.fr/jorf/id/JORFTEXT000043391957" TargetMode="External"/><Relationship Id="rId34" Type="http://schemas.openxmlformats.org/officeDocument/2006/relationships/hyperlink" Target="https://www.legifrance.gouv.fr/jorf/id/JORFTEXT000042749535?datePubli=29%2F12%2F2020&amp;emetteur=Minist%C3%A8re+des+solidarit%C3%A9s+et+de+la+sant%C3%A9" TargetMode="External"/><Relationship Id="rId50" Type="http://schemas.openxmlformats.org/officeDocument/2006/relationships/hyperlink" Target="https://www.legifrance.gouv.fr/jorf/id/JORFTEXT000042749535?datePubli=29%2F12%2F2020&amp;emetteur=Minist%C3%A8re+des+solidarit%C3%A9s+et+de+la+sant%C3%A9" TargetMode="External"/><Relationship Id="rId55" Type="http://schemas.openxmlformats.org/officeDocument/2006/relationships/hyperlink" Target="https://www.legifrance.gouv.fr/jorf/id/JORFTEXT000042749535?datePubli=29%2F12%2F2020&amp;emetteur=Minist%C3%A8re+des+solidarit%C3%A9s+et+de+la+sant%C3%A9" TargetMode="External"/><Relationship Id="rId76" Type="http://schemas.openxmlformats.org/officeDocument/2006/relationships/hyperlink" Target="https://www.legifrance.gouv.fr/jorf/id/JORFTEXT000043097404" TargetMode="External"/><Relationship Id="rId97" Type="http://schemas.openxmlformats.org/officeDocument/2006/relationships/hyperlink" Target="https://www.legifrance.gouv.fr/jorf/id/JORFTEXT000043291031?init=true&amp;page=1&amp;query=vpriv&amp;searchField=ALL&amp;tab_selection=all" TargetMode="External"/><Relationship Id="rId104" Type="http://schemas.openxmlformats.org/officeDocument/2006/relationships/hyperlink" Target="https://www.legifrance.gouv.fr/jorf/id/JORFTEXT000043391945" TargetMode="External"/><Relationship Id="rId7" Type="http://schemas.openxmlformats.org/officeDocument/2006/relationships/hyperlink" Target="https://www.legifrance.gouv.fr/jorf/id/JORFTEXT000042749535?datePubli=29%2F12%2F2020&amp;emetteur=Minist%C3%A8re+des+solidarit%C3%A9s+et+de+la+sant%C3%A9" TargetMode="External"/><Relationship Id="rId71" Type="http://schemas.openxmlformats.org/officeDocument/2006/relationships/hyperlink" Target="https://www.legifrance.gouv.fr/jorf/id/JORFTEXT000043091114" TargetMode="External"/><Relationship Id="rId92" Type="http://schemas.openxmlformats.org/officeDocument/2006/relationships/hyperlink" Target="https://www.legifrance.gouv.fr/jorf/id/JORFTEXT000043201351" TargetMode="External"/><Relationship Id="rId2" Type="http://schemas.openxmlformats.org/officeDocument/2006/relationships/hyperlink" Target="https://www.legifrance.gouv.fr/jorf/id/JORFTEXT000043015804?datePubli=20%2F01%2F2021&amp;emetteur=Minist%C3%A8re+des+solidarit%C3%A9s+et+de+la+sant%C3%A9" TargetMode="External"/><Relationship Id="rId29" Type="http://schemas.openxmlformats.org/officeDocument/2006/relationships/hyperlink" Target="https://www.legifrance.gouv.fr/jorf/id/JORFTEXT000042749535?datePubli=29%2F12%2F2020&amp;emetteur=Minist%C3%A8re+des+solidarit%C3%A9s+et+de+la+sant%C3%A9" TargetMode="External"/><Relationship Id="rId24" Type="http://schemas.openxmlformats.org/officeDocument/2006/relationships/hyperlink" Target="https://www.legifrance.gouv.fr/jorf/id/JORFTEXT000042749535?datePubli=29%2F12%2F2020&amp;emetteur=Minist%C3%A8re+des+solidarit%C3%A9s+et+de+la+sant%C3%A9" TargetMode="External"/><Relationship Id="rId40" Type="http://schemas.openxmlformats.org/officeDocument/2006/relationships/hyperlink" Target="https://www.legifrance.gouv.fr/jorf/id/JORFTEXT000042749535?datePubli=29%2F12%2F2020&amp;emetteur=Minist%C3%A8re+des+solidarit%C3%A9s+et+de+la+sant%C3%A9" TargetMode="External"/><Relationship Id="rId45" Type="http://schemas.openxmlformats.org/officeDocument/2006/relationships/hyperlink" Target="https://www.legifrance.gouv.fr/jorf/id/JORFTEXT000042749535?datePubli=29%2F12%2F2020&amp;emetteur=Minist%C3%A8re+des+solidarit%C3%A9s+et+de+la+sant%C3%A9" TargetMode="External"/><Relationship Id="rId66" Type="http://schemas.openxmlformats.org/officeDocument/2006/relationships/hyperlink" Target="https://www.legifrance.gouv.fr/jorf/id/JORFTEXT000043087986?datePubli=02%2F02%2F2021&amp;emetteur=Minist%C3%A8re+des+solidarit%C3%A9s+et+de+la+sant%C3%A9" TargetMode="External"/><Relationship Id="rId87" Type="http://schemas.openxmlformats.org/officeDocument/2006/relationships/hyperlink" Target="https://www.legifrance.gouv.fr/jorf/id/JORFTEXT000043142820" TargetMode="External"/><Relationship Id="rId110" Type="http://schemas.openxmlformats.org/officeDocument/2006/relationships/hyperlink" Target="https://www.legifrance.gouv.fr/jorf/id/JORFTEXT000043391957" TargetMode="External"/><Relationship Id="rId115" Type="http://schemas.openxmlformats.org/officeDocument/2006/relationships/hyperlink" Target="https://www.legifrance.gouv.fr/jorf/id/JORFTEXT000043483121" TargetMode="External"/><Relationship Id="rId61" Type="http://schemas.openxmlformats.org/officeDocument/2006/relationships/hyperlink" Target="https://www.legifrance.gouv.fr/jorf/id/JORFTEXT000043033966?datePubli=22%2F01%2F2021&amp;emetteur=Minist%C3%A8re+des+solidarit%C3%A9s+et+de+la+sant%C3%A9" TargetMode="External"/><Relationship Id="rId82" Type="http://schemas.openxmlformats.org/officeDocument/2006/relationships/hyperlink" Target="https://www.legifrance.gouv.fr/jorf/id/JORFTEXT000043142820" TargetMode="External"/><Relationship Id="rId19" Type="http://schemas.openxmlformats.org/officeDocument/2006/relationships/hyperlink" Target="https://www.legifrance.gouv.fr/jorf/id/JORFTEXT000042749535?datePubli=29%2F12%2F2020&amp;emetteur=Minist%C3%A8re+des+solidarit%C3%A9s+et+de+la+sant%C3%A9" TargetMode="External"/><Relationship Id="rId14" Type="http://schemas.openxmlformats.org/officeDocument/2006/relationships/hyperlink" Target="https://www.legifrance.gouv.fr/jorf/id/JORFTEXT000042749535?datePubli=29%2F12%2F2020&amp;emetteur=Minist%C3%A8re+des+solidarit%C3%A9s+et+de+la+sant%C3%A9" TargetMode="External"/><Relationship Id="rId30" Type="http://schemas.openxmlformats.org/officeDocument/2006/relationships/hyperlink" Target="https://www.legifrance.gouv.fr/jorf/id/JORFTEXT000042749535?datePubli=29%2F12%2F2020&amp;emetteur=Minist%C3%A8re+des+solidarit%C3%A9s+et+de+la+sant%C3%A9" TargetMode="External"/><Relationship Id="rId35" Type="http://schemas.openxmlformats.org/officeDocument/2006/relationships/hyperlink" Target="https://www.legifrance.gouv.fr/jorf/id/JORFTEXT000042749535?datePubli=29%2F12%2F2020&amp;emetteur=Minist%C3%A8re+des+solidarit%C3%A9s+et+de+la+sant%C3%A9" TargetMode="External"/><Relationship Id="rId56" Type="http://schemas.openxmlformats.org/officeDocument/2006/relationships/hyperlink" Target="https://www.legifrance.gouv.fr/jorf/id/JORFTEXT000042749535?datePubli=29%2F12%2F2020&amp;emetteur=Minist%C3%A8re+des+solidarit%C3%A9s+et+de+la+sant%C3%A9" TargetMode="External"/><Relationship Id="rId77" Type="http://schemas.openxmlformats.org/officeDocument/2006/relationships/hyperlink" Target="https://www.legifrance.gouv.fr/jorf/id/JORFTEXT000043097408" TargetMode="External"/><Relationship Id="rId100" Type="http://schemas.openxmlformats.org/officeDocument/2006/relationships/hyperlink" Target="https://www.legifrance.gouv.fr/jorf/id/JORFTEXT000043391935" TargetMode="External"/><Relationship Id="rId105" Type="http://schemas.openxmlformats.org/officeDocument/2006/relationships/hyperlink" Target="https://www.legifrance.gouv.fr/jorf/id/JORFTEXT000043391949" TargetMode="External"/><Relationship Id="rId8" Type="http://schemas.openxmlformats.org/officeDocument/2006/relationships/hyperlink" Target="https://www.legifrance.gouv.fr/jorf/id/JORFTEXT000042749535?datePubli=29%2F12%2F2020&amp;emetteur=Minist%C3%A8re+des+solidarit%C3%A9s+et+de+la+sant%C3%A9" TargetMode="External"/><Relationship Id="rId51" Type="http://schemas.openxmlformats.org/officeDocument/2006/relationships/hyperlink" Target="https://www.legifrance.gouv.fr/jorf/id/JORFTEXT000042749535?datePubli=29%2F12%2F2020&amp;emetteur=Minist%C3%A8re+des+solidarit%C3%A9s+et+de+la+sant%C3%A9" TargetMode="External"/><Relationship Id="rId72" Type="http://schemas.openxmlformats.org/officeDocument/2006/relationships/hyperlink" Target="https://www.legifrance.gouv.fr/jorf/id/JORFTEXT000043091114" TargetMode="External"/><Relationship Id="rId93" Type="http://schemas.openxmlformats.org/officeDocument/2006/relationships/hyperlink" Target="https://www.legifrance.gouv.fr/jorf/id/JORFTEXT000043275076" TargetMode="External"/><Relationship Id="rId98" Type="http://schemas.openxmlformats.org/officeDocument/2006/relationships/hyperlink" Target="https://www.legifrance.gouv.fr/jorf/id/JORFTEXT000043201359" TargetMode="External"/><Relationship Id="rId3" Type="http://schemas.openxmlformats.org/officeDocument/2006/relationships/hyperlink" Target="https://www.legifrance.gouv.fr/jorf/id/JORFTEXT000043015804?datePubli=20%2F01%2F2021&amp;emetteur=Minist%C3%A8re+des+solidarit%C3%A9s+et+de+la+sant%C3%A9" TargetMode="External"/><Relationship Id="rId25" Type="http://schemas.openxmlformats.org/officeDocument/2006/relationships/hyperlink" Target="https://www.legifrance.gouv.fr/jorf/id/JORFTEXT000042749535?datePubli=29%2F12%2F2020&amp;emetteur=Minist%C3%A8re+des+solidarit%C3%A9s+et+de+la+sant%C3%A9" TargetMode="External"/><Relationship Id="rId46" Type="http://schemas.openxmlformats.org/officeDocument/2006/relationships/hyperlink" Target="https://www.legifrance.gouv.fr/jorf/id/JORFTEXT000042749535?datePubli=29%2F12%2F2020&amp;emetteur=Minist%C3%A8re+des+solidarit%C3%A9s+et+de+la+sant%C3%A9" TargetMode="External"/><Relationship Id="rId67" Type="http://schemas.openxmlformats.org/officeDocument/2006/relationships/hyperlink" Target="https://www.legifrance.gouv.fr/jorf/id/JORFTEXT000043091114" TargetMode="External"/><Relationship Id="rId116" Type="http://schemas.openxmlformats.org/officeDocument/2006/relationships/printerSettings" Target="../printerSettings/printerSettings5.bin"/><Relationship Id="rId20" Type="http://schemas.openxmlformats.org/officeDocument/2006/relationships/hyperlink" Target="https://www.legifrance.gouv.fr/jorf/id/JORFTEXT000042749535?datePubli=29%2F12%2F2020&amp;emetteur=Minist%C3%A8re+des+solidarit%C3%A9s+et+de+la+sant%C3%A9" TargetMode="External"/><Relationship Id="rId41" Type="http://schemas.openxmlformats.org/officeDocument/2006/relationships/hyperlink" Target="https://www.legifrance.gouv.fr/jorf/id/JORFTEXT000042749535?datePubli=29%2F12%2F2020&amp;emetteur=Minist%C3%A8re+des+solidarit%C3%A9s+et+de+la+sant%C3%A9" TargetMode="External"/><Relationship Id="rId62" Type="http://schemas.openxmlformats.org/officeDocument/2006/relationships/hyperlink" Target="https://www.legifrance.gouv.fr/jorf/id/JORFTEXT000043033969?datePubli=22%2F01%2F2021&amp;emetteur=Minist%C3%A8re+des+solidarit%C3%A9s+et+de+la+sant%C3%A9" TargetMode="External"/><Relationship Id="rId83" Type="http://schemas.openxmlformats.org/officeDocument/2006/relationships/hyperlink" Target="https://www.legifrance.gouv.fr/jorf/id/JORFTEXT000043142820" TargetMode="External"/><Relationship Id="rId88" Type="http://schemas.openxmlformats.org/officeDocument/2006/relationships/hyperlink" Target="https://www.legifrance.gouv.fr/jorf/id/JORFTEXT000043142820" TargetMode="External"/><Relationship Id="rId111" Type="http://schemas.openxmlformats.org/officeDocument/2006/relationships/hyperlink" Target="https://www.legifrance.gouv.fr/jorf/id/JORFTEXT000043391957" TargetMode="External"/><Relationship Id="rId15" Type="http://schemas.openxmlformats.org/officeDocument/2006/relationships/hyperlink" Target="https://www.legifrance.gouv.fr/jorf/id/JORFTEXT000042749535?datePubli=29%2F12%2F2020&amp;emetteur=Minist%C3%A8re+des+solidarit%C3%A9s+et+de+la+sant%C3%A9" TargetMode="External"/><Relationship Id="rId36" Type="http://schemas.openxmlformats.org/officeDocument/2006/relationships/hyperlink" Target="https://www.legifrance.gouv.fr/jorf/id/JORFTEXT000042749535?datePubli=29%2F12%2F2020&amp;emetteur=Minist%C3%A8re+des+solidarit%C3%A9s+et+de+la+sant%C3%A9" TargetMode="External"/><Relationship Id="rId57" Type="http://schemas.openxmlformats.org/officeDocument/2006/relationships/hyperlink" Target="https://www.legifrance.gouv.fr/jorf/id/JORFTEXT000042749535?datePubli=29%2F12%2F2020&amp;emetteur=Minist%C3%A8re+des+solidarit%C3%A9s+et+de+la+sant%C3%A9" TargetMode="External"/><Relationship Id="rId106" Type="http://schemas.openxmlformats.org/officeDocument/2006/relationships/hyperlink" Target="https://www.legifrance.gouv.fr/jorf/id/JORFTEXT0000433919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J212"/>
  <sheetViews>
    <sheetView workbookViewId="0">
      <selection activeCell="C19" sqref="C19"/>
    </sheetView>
  </sheetViews>
  <sheetFormatPr baseColWidth="10" defaultRowHeight="15" x14ac:dyDescent="0.25"/>
  <cols>
    <col min="1" max="1" width="15" style="5" customWidth="1"/>
    <col min="2" max="2" width="11.42578125" style="4"/>
    <col min="3" max="4" width="15.85546875" style="5" customWidth="1"/>
    <col min="5" max="5" width="11.42578125" style="4"/>
    <col min="6" max="6" width="76.42578125" style="4" customWidth="1"/>
    <col min="7" max="7" width="15.7109375" style="4" customWidth="1"/>
    <col min="8" max="8" width="18.140625" style="4" customWidth="1"/>
    <col min="9" max="9" width="13.28515625" style="4" customWidth="1"/>
    <col min="10" max="10" width="19.140625" style="4" customWidth="1"/>
  </cols>
  <sheetData>
    <row r="1" spans="1:10" ht="30" x14ac:dyDescent="0.25">
      <c r="A1" s="7" t="s">
        <v>1</v>
      </c>
      <c r="B1" s="6" t="s">
        <v>2</v>
      </c>
      <c r="C1" s="7" t="s">
        <v>3</v>
      </c>
      <c r="D1" s="6" t="s">
        <v>4</v>
      </c>
      <c r="E1" s="6" t="s">
        <v>5</v>
      </c>
      <c r="F1" s="6" t="s">
        <v>6</v>
      </c>
      <c r="G1" s="6" t="s">
        <v>7</v>
      </c>
      <c r="H1" s="6" t="s">
        <v>8</v>
      </c>
      <c r="I1" s="6" t="s">
        <v>9</v>
      </c>
      <c r="J1" s="6" t="s">
        <v>10</v>
      </c>
    </row>
    <row r="2" spans="1:10" x14ac:dyDescent="0.25">
      <c r="A2" s="5">
        <v>3400894388210</v>
      </c>
      <c r="B2" s="4">
        <v>9438821</v>
      </c>
      <c r="C2" s="5">
        <v>3400930142288</v>
      </c>
      <c r="D2" s="5">
        <v>3014228</v>
      </c>
      <c r="E2" s="4">
        <v>65407798</v>
      </c>
      <c r="F2" s="4" t="s">
        <v>23</v>
      </c>
      <c r="G2" s="4" t="s">
        <v>24</v>
      </c>
      <c r="H2" s="4" t="s">
        <v>13</v>
      </c>
      <c r="I2" s="4" t="s">
        <v>25</v>
      </c>
      <c r="J2" s="3">
        <v>43416</v>
      </c>
    </row>
    <row r="3" spans="1:10" x14ac:dyDescent="0.25">
      <c r="A3" s="5">
        <v>3400894388388</v>
      </c>
      <c r="B3" s="4">
        <v>9438838</v>
      </c>
      <c r="C3" s="5">
        <v>3400930141724</v>
      </c>
      <c r="D3" s="5">
        <v>3014172</v>
      </c>
      <c r="E3" s="4">
        <v>66906448</v>
      </c>
      <c r="F3" s="4" t="s">
        <v>26</v>
      </c>
      <c r="G3" s="4" t="s">
        <v>24</v>
      </c>
      <c r="H3" s="4" t="s">
        <v>13</v>
      </c>
      <c r="I3" s="4" t="s">
        <v>25</v>
      </c>
      <c r="J3" s="3">
        <v>43396</v>
      </c>
    </row>
    <row r="4" spans="1:10" x14ac:dyDescent="0.25">
      <c r="A4" s="5">
        <v>3400894388388</v>
      </c>
      <c r="B4" s="4">
        <v>9438838</v>
      </c>
      <c r="C4" s="5">
        <v>3400930141731</v>
      </c>
      <c r="D4" s="5">
        <v>3014173</v>
      </c>
      <c r="E4" s="4">
        <v>66906448</v>
      </c>
      <c r="F4" s="4" t="s">
        <v>26</v>
      </c>
      <c r="G4" s="4" t="s">
        <v>24</v>
      </c>
      <c r="H4" s="4" t="s">
        <v>13</v>
      </c>
      <c r="I4" s="4" t="s">
        <v>25</v>
      </c>
      <c r="J4" s="3">
        <v>43396</v>
      </c>
    </row>
    <row r="5" spans="1:10" x14ac:dyDescent="0.25">
      <c r="A5" s="5">
        <v>3400894388388</v>
      </c>
      <c r="B5" s="4">
        <v>9438838</v>
      </c>
      <c r="C5" s="5">
        <v>3400930141755</v>
      </c>
      <c r="D5" s="5">
        <v>3014175</v>
      </c>
      <c r="E5" s="4">
        <v>66906448</v>
      </c>
      <c r="F5" s="4" t="s">
        <v>26</v>
      </c>
      <c r="G5" s="4" t="s">
        <v>24</v>
      </c>
      <c r="H5" s="4" t="s">
        <v>13</v>
      </c>
      <c r="I5" s="4" t="s">
        <v>25</v>
      </c>
      <c r="J5" s="3">
        <v>43416</v>
      </c>
    </row>
    <row r="6" spans="1:10" x14ac:dyDescent="0.25">
      <c r="A6" s="5">
        <v>3400894388449</v>
      </c>
      <c r="B6" s="4">
        <v>9438844</v>
      </c>
      <c r="C6" s="5">
        <v>3400930141762</v>
      </c>
      <c r="D6" s="5">
        <v>3014176</v>
      </c>
      <c r="E6" s="4">
        <v>67080391</v>
      </c>
      <c r="F6" s="4" t="s">
        <v>27</v>
      </c>
      <c r="G6" s="4" t="s">
        <v>24</v>
      </c>
      <c r="H6" s="4" t="s">
        <v>13</v>
      </c>
      <c r="I6" s="4" t="s">
        <v>25</v>
      </c>
      <c r="J6" s="3">
        <v>43416</v>
      </c>
    </row>
    <row r="7" spans="1:10" x14ac:dyDescent="0.25">
      <c r="A7" s="5">
        <v>3400894388449</v>
      </c>
      <c r="B7" s="4">
        <v>9438844</v>
      </c>
      <c r="C7" s="5">
        <v>3400930141779</v>
      </c>
      <c r="D7" s="5">
        <v>3014177</v>
      </c>
      <c r="E7" s="4">
        <v>67080391</v>
      </c>
      <c r="F7" s="4" t="s">
        <v>27</v>
      </c>
      <c r="G7" s="4" t="s">
        <v>24</v>
      </c>
      <c r="H7" s="4" t="s">
        <v>13</v>
      </c>
      <c r="I7" s="4" t="s">
        <v>25</v>
      </c>
      <c r="J7" s="3">
        <v>43398</v>
      </c>
    </row>
    <row r="8" spans="1:10" x14ac:dyDescent="0.25">
      <c r="A8" s="5">
        <v>3400894388449</v>
      </c>
      <c r="B8" s="4">
        <v>9438844</v>
      </c>
      <c r="C8" s="5">
        <v>3400930141809</v>
      </c>
      <c r="D8" s="5">
        <v>3014180</v>
      </c>
      <c r="E8" s="4">
        <v>67080391</v>
      </c>
      <c r="F8" s="4" t="s">
        <v>27</v>
      </c>
      <c r="G8" s="4" t="s">
        <v>24</v>
      </c>
      <c r="H8" s="4" t="s">
        <v>13</v>
      </c>
      <c r="I8" s="4" t="s">
        <v>25</v>
      </c>
      <c r="J8" s="3">
        <v>43416</v>
      </c>
    </row>
    <row r="9" spans="1:10" x14ac:dyDescent="0.25">
      <c r="A9" s="5">
        <v>3400894418009</v>
      </c>
      <c r="B9" s="4">
        <v>9441800</v>
      </c>
      <c r="C9" s="5">
        <v>3400930157367</v>
      </c>
      <c r="D9" s="5">
        <v>3015736</v>
      </c>
      <c r="E9" s="2"/>
      <c r="F9" s="4" t="s">
        <v>138</v>
      </c>
      <c r="G9" s="4" t="s">
        <v>139</v>
      </c>
      <c r="H9" s="4" t="s">
        <v>13</v>
      </c>
      <c r="I9" s="4" t="s">
        <v>25</v>
      </c>
      <c r="J9" s="2"/>
    </row>
    <row r="10" spans="1:10" x14ac:dyDescent="0.25">
      <c r="A10" s="5">
        <v>3400894418009</v>
      </c>
      <c r="B10" s="4">
        <v>9441800</v>
      </c>
      <c r="C10" s="5">
        <v>3400930157374</v>
      </c>
      <c r="D10" s="5">
        <v>3015737</v>
      </c>
      <c r="E10" s="2"/>
      <c r="F10" s="4" t="s">
        <v>138</v>
      </c>
      <c r="G10" s="4" t="s">
        <v>139</v>
      </c>
      <c r="H10" s="4" t="s">
        <v>13</v>
      </c>
      <c r="I10" s="4" t="s">
        <v>25</v>
      </c>
      <c r="J10" s="2"/>
    </row>
    <row r="11" spans="1:10" x14ac:dyDescent="0.25">
      <c r="A11" s="5">
        <v>3400894418009</v>
      </c>
      <c r="B11" s="4">
        <v>9441800</v>
      </c>
      <c r="C11" s="5">
        <v>3400930157381</v>
      </c>
      <c r="D11" s="5">
        <v>3015738</v>
      </c>
      <c r="E11" s="2"/>
      <c r="F11" s="4" t="s">
        <v>138</v>
      </c>
      <c r="G11" s="4" t="s">
        <v>139</v>
      </c>
      <c r="H11" s="4" t="s">
        <v>13</v>
      </c>
      <c r="I11" s="4" t="s">
        <v>25</v>
      </c>
      <c r="J11" s="2"/>
    </row>
    <row r="12" spans="1:10" x14ac:dyDescent="0.25">
      <c r="A12" s="5">
        <v>3400894418177</v>
      </c>
      <c r="B12" s="4">
        <v>9441817</v>
      </c>
      <c r="C12" s="5">
        <v>3400930157398</v>
      </c>
      <c r="D12" s="5">
        <v>3015739</v>
      </c>
      <c r="E12" s="2"/>
      <c r="F12" s="4" t="s">
        <v>140</v>
      </c>
      <c r="G12" s="4" t="s">
        <v>139</v>
      </c>
      <c r="H12" s="4" t="s">
        <v>13</v>
      </c>
      <c r="I12" s="4" t="s">
        <v>25</v>
      </c>
      <c r="J12" s="2"/>
    </row>
    <row r="13" spans="1:10" x14ac:dyDescent="0.25">
      <c r="A13" s="5">
        <v>3400894418177</v>
      </c>
      <c r="B13" s="4">
        <v>9441817</v>
      </c>
      <c r="C13" s="5">
        <v>3400930157404</v>
      </c>
      <c r="D13" s="5">
        <v>3015740</v>
      </c>
      <c r="E13" s="2"/>
      <c r="F13" s="4" t="s">
        <v>140</v>
      </c>
      <c r="G13" s="4" t="s">
        <v>139</v>
      </c>
      <c r="H13" s="4" t="s">
        <v>13</v>
      </c>
      <c r="I13" s="4" t="s">
        <v>25</v>
      </c>
      <c r="J13" s="2"/>
    </row>
    <row r="14" spans="1:10" x14ac:dyDescent="0.25">
      <c r="A14" s="5">
        <v>3400894418177</v>
      </c>
      <c r="B14" s="4">
        <v>9441817</v>
      </c>
      <c r="C14" s="5">
        <v>3400930157411</v>
      </c>
      <c r="D14" s="5">
        <v>3015741</v>
      </c>
      <c r="E14" s="2"/>
      <c r="F14" s="4" t="s">
        <v>140</v>
      </c>
      <c r="G14" s="4" t="s">
        <v>139</v>
      </c>
      <c r="H14" s="4" t="s">
        <v>13</v>
      </c>
      <c r="I14" s="4" t="s">
        <v>25</v>
      </c>
      <c r="J14" s="2"/>
    </row>
    <row r="15" spans="1:10" x14ac:dyDescent="0.25">
      <c r="A15" s="5">
        <v>3400894418238</v>
      </c>
      <c r="B15" s="4">
        <v>9441823</v>
      </c>
      <c r="C15" s="5">
        <v>3400930157428</v>
      </c>
      <c r="D15" s="5">
        <v>3015742</v>
      </c>
      <c r="E15" s="2"/>
      <c r="F15" s="4" t="s">
        <v>141</v>
      </c>
      <c r="G15" s="4" t="s">
        <v>139</v>
      </c>
      <c r="H15" s="4" t="s">
        <v>13</v>
      </c>
      <c r="I15" s="4" t="s">
        <v>25</v>
      </c>
      <c r="J15" s="2"/>
    </row>
    <row r="16" spans="1:10" x14ac:dyDescent="0.25">
      <c r="A16" s="5">
        <v>3400894362425</v>
      </c>
      <c r="B16" s="4">
        <v>9436242</v>
      </c>
      <c r="C16" s="5">
        <v>3400930126165</v>
      </c>
      <c r="D16" s="5">
        <v>3012616</v>
      </c>
      <c r="E16" s="4">
        <v>62975984</v>
      </c>
      <c r="F16" s="4" t="s">
        <v>11</v>
      </c>
      <c r="G16" s="4" t="s">
        <v>12</v>
      </c>
      <c r="H16" s="4" t="s">
        <v>13</v>
      </c>
      <c r="I16" s="4" t="s">
        <v>14</v>
      </c>
      <c r="J16" s="3">
        <v>43353</v>
      </c>
    </row>
    <row r="17" spans="1:10" x14ac:dyDescent="0.25">
      <c r="A17" s="5">
        <v>3400894166184</v>
      </c>
      <c r="B17" s="4">
        <v>9416618</v>
      </c>
      <c r="C17" s="5">
        <v>3400930042489</v>
      </c>
      <c r="D17" s="5">
        <v>3004248</v>
      </c>
      <c r="E17" s="4">
        <v>69847318</v>
      </c>
      <c r="F17" s="4" t="s">
        <v>15</v>
      </c>
      <c r="G17" s="4" t="s">
        <v>12</v>
      </c>
      <c r="H17" s="4" t="s">
        <v>13</v>
      </c>
      <c r="I17" s="4" t="s">
        <v>14</v>
      </c>
      <c r="J17" s="3">
        <v>42705</v>
      </c>
    </row>
    <row r="18" spans="1:10" x14ac:dyDescent="0.25">
      <c r="A18" s="5">
        <v>3400892510927</v>
      </c>
      <c r="B18" s="4">
        <v>9251092</v>
      </c>
      <c r="C18" s="5">
        <v>3400936223059</v>
      </c>
      <c r="D18" s="5">
        <v>3622305</v>
      </c>
      <c r="E18" s="4">
        <v>62235902</v>
      </c>
      <c r="F18" s="4" t="s">
        <v>17</v>
      </c>
      <c r="G18" s="4" t="s">
        <v>12</v>
      </c>
      <c r="H18" s="4" t="s">
        <v>13</v>
      </c>
      <c r="I18" s="4" t="s">
        <v>14</v>
      </c>
      <c r="J18" s="4" t="s">
        <v>18</v>
      </c>
    </row>
    <row r="19" spans="1:10" x14ac:dyDescent="0.25">
      <c r="A19" s="5">
        <v>3400894166306</v>
      </c>
      <c r="B19" s="4">
        <v>9416630</v>
      </c>
      <c r="C19" s="5">
        <v>3400930042687</v>
      </c>
      <c r="D19" s="5">
        <v>3004268</v>
      </c>
      <c r="E19" s="4">
        <v>64783769</v>
      </c>
      <c r="F19" s="4" t="s">
        <v>16</v>
      </c>
      <c r="G19" s="4" t="s">
        <v>12</v>
      </c>
      <c r="H19" s="4" t="s">
        <v>13</v>
      </c>
      <c r="I19" s="4" t="s">
        <v>14</v>
      </c>
      <c r="J19" s="3">
        <v>42695</v>
      </c>
    </row>
    <row r="20" spans="1:10" x14ac:dyDescent="0.25">
      <c r="A20" s="5">
        <v>3400893075623</v>
      </c>
      <c r="B20" s="4">
        <v>9307562</v>
      </c>
      <c r="C20" s="5">
        <v>3400937801454</v>
      </c>
      <c r="D20" s="5">
        <v>3780145</v>
      </c>
      <c r="E20" s="4">
        <v>63364686</v>
      </c>
      <c r="F20" s="4" t="s">
        <v>19</v>
      </c>
      <c r="G20" s="4" t="s">
        <v>12</v>
      </c>
      <c r="H20" s="4" t="s">
        <v>13</v>
      </c>
      <c r="I20" s="4" t="s">
        <v>14</v>
      </c>
      <c r="J20" s="4" t="s">
        <v>18</v>
      </c>
    </row>
    <row r="21" spans="1:10" x14ac:dyDescent="0.25">
      <c r="A21" s="5">
        <v>3400893686645</v>
      </c>
      <c r="B21" s="4">
        <v>9368664</v>
      </c>
      <c r="C21" s="5">
        <v>3400941851728</v>
      </c>
      <c r="D21" s="5">
        <v>4185172</v>
      </c>
      <c r="E21" s="4">
        <v>65344586</v>
      </c>
      <c r="F21" s="4" t="s">
        <v>20</v>
      </c>
      <c r="G21" s="4" t="s">
        <v>12</v>
      </c>
      <c r="H21" s="4" t="s">
        <v>13</v>
      </c>
      <c r="I21" s="4" t="s">
        <v>14</v>
      </c>
      <c r="J21" s="3">
        <v>40956</v>
      </c>
    </row>
    <row r="22" spans="1:10" x14ac:dyDescent="0.25">
      <c r="A22" s="5">
        <v>3400894362593</v>
      </c>
      <c r="B22" s="4">
        <v>9436259</v>
      </c>
      <c r="C22" s="5">
        <v>3400930116494</v>
      </c>
      <c r="D22" s="5">
        <v>3011649</v>
      </c>
      <c r="E22" s="4">
        <v>69835440</v>
      </c>
      <c r="F22" s="4" t="s">
        <v>21</v>
      </c>
      <c r="G22" s="4" t="s">
        <v>12</v>
      </c>
      <c r="H22" s="4" t="s">
        <v>13</v>
      </c>
      <c r="I22" s="4" t="s">
        <v>14</v>
      </c>
      <c r="J22" s="3">
        <v>43353</v>
      </c>
    </row>
    <row r="23" spans="1:10" x14ac:dyDescent="0.25">
      <c r="A23" s="5">
        <v>3400894362654</v>
      </c>
      <c r="B23" s="4">
        <v>9436265</v>
      </c>
      <c r="C23" s="5">
        <v>3400930116500</v>
      </c>
      <c r="D23" s="5">
        <v>3011650</v>
      </c>
      <c r="E23" s="4">
        <v>65325739</v>
      </c>
      <c r="F23" s="4" t="s">
        <v>22</v>
      </c>
      <c r="G23" s="4" t="s">
        <v>12</v>
      </c>
      <c r="H23" s="4" t="s">
        <v>13</v>
      </c>
      <c r="I23" s="4" t="s">
        <v>14</v>
      </c>
      <c r="J23" s="3">
        <v>43264</v>
      </c>
    </row>
    <row r="24" spans="1:10" x14ac:dyDescent="0.25">
      <c r="A24" s="5">
        <v>3400894403098</v>
      </c>
      <c r="B24" s="4">
        <v>9440309</v>
      </c>
      <c r="C24" s="5">
        <v>3400930155080</v>
      </c>
      <c r="D24" s="5">
        <v>3015508</v>
      </c>
      <c r="E24" s="2"/>
      <c r="F24" s="4" t="s">
        <v>31</v>
      </c>
      <c r="G24" s="4" t="s">
        <v>32</v>
      </c>
      <c r="H24" s="4" t="s">
        <v>13</v>
      </c>
      <c r="I24" s="4" t="s">
        <v>25</v>
      </c>
      <c r="J24" s="2"/>
    </row>
    <row r="25" spans="1:10" x14ac:dyDescent="0.25">
      <c r="A25" s="5">
        <v>3400894402909</v>
      </c>
      <c r="B25" s="4">
        <v>9440290</v>
      </c>
      <c r="C25" s="5">
        <v>3400930155097</v>
      </c>
      <c r="D25" s="5">
        <v>3015509</v>
      </c>
      <c r="E25" s="2"/>
      <c r="F25" s="4" t="s">
        <v>33</v>
      </c>
      <c r="G25" s="4" t="s">
        <v>32</v>
      </c>
      <c r="H25" s="4" t="s">
        <v>13</v>
      </c>
      <c r="I25" s="4" t="s">
        <v>25</v>
      </c>
      <c r="J25" s="2"/>
    </row>
    <row r="26" spans="1:10" x14ac:dyDescent="0.25">
      <c r="A26" s="5">
        <v>3400894400196</v>
      </c>
      <c r="B26" s="4">
        <v>9440019</v>
      </c>
      <c r="C26" s="5">
        <v>3400930143711</v>
      </c>
      <c r="D26" s="5">
        <v>3014371</v>
      </c>
      <c r="E26" s="4">
        <v>61192750</v>
      </c>
      <c r="F26" s="4" t="s">
        <v>28</v>
      </c>
      <c r="G26" s="4" t="s">
        <v>29</v>
      </c>
      <c r="H26" s="4" t="s">
        <v>13</v>
      </c>
      <c r="I26" s="4" t="s">
        <v>25</v>
      </c>
      <c r="J26" s="3">
        <v>43392</v>
      </c>
    </row>
    <row r="27" spans="1:10" x14ac:dyDescent="0.25">
      <c r="A27" s="5">
        <v>3400894400196</v>
      </c>
      <c r="B27" s="4">
        <v>9440019</v>
      </c>
      <c r="C27" s="5">
        <v>3400930143728</v>
      </c>
      <c r="D27" s="5">
        <v>3014372</v>
      </c>
      <c r="E27" s="4">
        <v>61192750</v>
      </c>
      <c r="F27" s="4" t="s">
        <v>28</v>
      </c>
      <c r="G27" s="4" t="s">
        <v>29</v>
      </c>
      <c r="H27" s="4" t="s">
        <v>13</v>
      </c>
      <c r="I27" s="4" t="s">
        <v>25</v>
      </c>
      <c r="J27" s="3">
        <v>43392</v>
      </c>
    </row>
    <row r="28" spans="1:10" x14ac:dyDescent="0.25">
      <c r="A28" s="5">
        <v>3400894400257</v>
      </c>
      <c r="B28" s="4">
        <v>9440025</v>
      </c>
      <c r="C28" s="5">
        <v>3400930144114</v>
      </c>
      <c r="D28" s="5">
        <v>3014411</v>
      </c>
      <c r="E28" s="4">
        <v>69567729</v>
      </c>
      <c r="F28" s="4" t="s">
        <v>30</v>
      </c>
      <c r="G28" s="4" t="s">
        <v>29</v>
      </c>
      <c r="H28" s="4" t="s">
        <v>13</v>
      </c>
      <c r="I28" s="4" t="s">
        <v>25</v>
      </c>
      <c r="J28" s="3">
        <v>43392</v>
      </c>
    </row>
    <row r="29" spans="1:10" ht="15.75" thickBot="1" x14ac:dyDescent="0.3">
      <c r="A29" s="13">
        <v>3400894400257</v>
      </c>
      <c r="B29" s="11">
        <v>9440025</v>
      </c>
      <c r="C29" s="13">
        <v>3400930144121</v>
      </c>
      <c r="D29" s="13">
        <v>3014412</v>
      </c>
      <c r="E29" s="11">
        <v>69567729</v>
      </c>
      <c r="F29" s="11" t="s">
        <v>30</v>
      </c>
      <c r="G29" s="11" t="s">
        <v>29</v>
      </c>
      <c r="H29" s="11" t="s">
        <v>13</v>
      </c>
      <c r="I29" s="11" t="s">
        <v>25</v>
      </c>
      <c r="J29" s="12">
        <v>43392</v>
      </c>
    </row>
    <row r="30" spans="1:10" ht="30" x14ac:dyDescent="0.25">
      <c r="A30" s="8">
        <v>3400894412953</v>
      </c>
      <c r="B30" s="9">
        <v>9441295</v>
      </c>
      <c r="C30" s="8">
        <v>3400930098073</v>
      </c>
      <c r="D30" s="8">
        <v>3009807</v>
      </c>
      <c r="E30" s="9">
        <v>60385789</v>
      </c>
      <c r="F30" s="9" t="s">
        <v>145</v>
      </c>
      <c r="G30" s="9" t="s">
        <v>146</v>
      </c>
      <c r="H30" s="9" t="s">
        <v>79</v>
      </c>
      <c r="I30" s="9" t="s">
        <v>25</v>
      </c>
      <c r="J30" s="10">
        <v>43362</v>
      </c>
    </row>
    <row r="31" spans="1:10" ht="30" x14ac:dyDescent="0.25">
      <c r="A31" s="5">
        <v>3400894413035</v>
      </c>
      <c r="B31" s="4">
        <v>9441303</v>
      </c>
      <c r="C31" s="5">
        <v>3400930098325</v>
      </c>
      <c r="D31" s="5">
        <v>3009832</v>
      </c>
      <c r="E31" s="4">
        <v>64718928</v>
      </c>
      <c r="F31" s="4" t="s">
        <v>147</v>
      </c>
      <c r="G31" s="4" t="s">
        <v>146</v>
      </c>
      <c r="H31" s="4" t="s">
        <v>79</v>
      </c>
      <c r="I31" s="4" t="s">
        <v>25</v>
      </c>
      <c r="J31" s="3">
        <v>43362</v>
      </c>
    </row>
    <row r="32" spans="1:10" ht="30" x14ac:dyDescent="0.25">
      <c r="A32" s="5">
        <v>3400894413035</v>
      </c>
      <c r="B32" s="4">
        <v>9441303</v>
      </c>
      <c r="C32" s="5">
        <v>3400930098332</v>
      </c>
      <c r="D32" s="5">
        <v>3009833</v>
      </c>
      <c r="E32" s="4">
        <v>64718928</v>
      </c>
      <c r="F32" s="4" t="s">
        <v>147</v>
      </c>
      <c r="G32" s="4" t="s">
        <v>146</v>
      </c>
      <c r="H32" s="4" t="s">
        <v>79</v>
      </c>
      <c r="I32" s="4" t="s">
        <v>25</v>
      </c>
      <c r="J32" s="3">
        <v>43362</v>
      </c>
    </row>
    <row r="33" spans="1:10" ht="30" x14ac:dyDescent="0.25">
      <c r="A33" s="5">
        <v>3400894413264</v>
      </c>
      <c r="B33" s="4">
        <v>9441326</v>
      </c>
      <c r="C33" s="5">
        <v>3400930098264</v>
      </c>
      <c r="D33" s="5">
        <v>3009826</v>
      </c>
      <c r="E33" s="4">
        <v>66785854</v>
      </c>
      <c r="F33" s="4" t="s">
        <v>148</v>
      </c>
      <c r="G33" s="4" t="s">
        <v>146</v>
      </c>
      <c r="H33" s="4" t="s">
        <v>79</v>
      </c>
      <c r="I33" s="4" t="s">
        <v>25</v>
      </c>
      <c r="J33" s="3">
        <v>43362</v>
      </c>
    </row>
    <row r="34" spans="1:10" ht="30" x14ac:dyDescent="0.25">
      <c r="A34" s="5">
        <v>3400894413264</v>
      </c>
      <c r="B34" s="4">
        <v>9441326</v>
      </c>
      <c r="C34" s="5">
        <v>3400930098271</v>
      </c>
      <c r="D34" s="5">
        <v>3009827</v>
      </c>
      <c r="E34" s="4">
        <v>66785854</v>
      </c>
      <c r="F34" s="4" t="s">
        <v>148</v>
      </c>
      <c r="G34" s="4" t="s">
        <v>146</v>
      </c>
      <c r="H34" s="4" t="s">
        <v>79</v>
      </c>
      <c r="I34" s="4" t="s">
        <v>25</v>
      </c>
      <c r="J34" s="3">
        <v>43362</v>
      </c>
    </row>
    <row r="35" spans="1:10" ht="30" x14ac:dyDescent="0.25">
      <c r="A35" s="5">
        <v>3400894413325</v>
      </c>
      <c r="B35" s="4">
        <v>9441332</v>
      </c>
      <c r="C35" s="5">
        <v>3400930098196</v>
      </c>
      <c r="D35" s="5">
        <v>3009819</v>
      </c>
      <c r="E35" s="4">
        <v>64936745</v>
      </c>
      <c r="F35" s="4" t="s">
        <v>149</v>
      </c>
      <c r="G35" s="4" t="s">
        <v>146</v>
      </c>
      <c r="H35" s="4" t="s">
        <v>79</v>
      </c>
      <c r="I35" s="4" t="s">
        <v>25</v>
      </c>
      <c r="J35" s="3">
        <v>43362</v>
      </c>
    </row>
    <row r="36" spans="1:10" ht="30" x14ac:dyDescent="0.25">
      <c r="A36" s="5">
        <v>3400894413325</v>
      </c>
      <c r="B36" s="4">
        <v>9441332</v>
      </c>
      <c r="C36" s="5">
        <v>3400930098219</v>
      </c>
      <c r="D36" s="5">
        <v>3009821</v>
      </c>
      <c r="E36" s="4">
        <v>64936745</v>
      </c>
      <c r="F36" s="4" t="s">
        <v>149</v>
      </c>
      <c r="G36" s="4" t="s">
        <v>146</v>
      </c>
      <c r="H36" s="4" t="s">
        <v>79</v>
      </c>
      <c r="I36" s="4" t="s">
        <v>25</v>
      </c>
      <c r="J36" s="3">
        <v>43362</v>
      </c>
    </row>
    <row r="37" spans="1:10" ht="30" x14ac:dyDescent="0.25">
      <c r="A37" s="5">
        <v>3400894413493</v>
      </c>
      <c r="B37" s="4">
        <v>9441349</v>
      </c>
      <c r="C37" s="5">
        <v>3400930098127</v>
      </c>
      <c r="D37" s="5">
        <v>3009812</v>
      </c>
      <c r="E37" s="4">
        <v>65727442</v>
      </c>
      <c r="F37" s="4" t="s">
        <v>150</v>
      </c>
      <c r="G37" s="4" t="s">
        <v>146</v>
      </c>
      <c r="H37" s="4" t="s">
        <v>79</v>
      </c>
      <c r="I37" s="4" t="s">
        <v>25</v>
      </c>
      <c r="J37" s="3">
        <v>43362</v>
      </c>
    </row>
    <row r="38" spans="1:10" ht="30" x14ac:dyDescent="0.25">
      <c r="A38" s="5">
        <v>3400894413493</v>
      </c>
      <c r="B38" s="4">
        <v>9441349</v>
      </c>
      <c r="C38" s="5">
        <v>3400930098141</v>
      </c>
      <c r="D38" s="5">
        <v>3009814</v>
      </c>
      <c r="E38" s="4">
        <v>65727442</v>
      </c>
      <c r="F38" s="4" t="s">
        <v>150</v>
      </c>
      <c r="G38" s="4" t="s">
        <v>146</v>
      </c>
      <c r="H38" s="4" t="s">
        <v>79</v>
      </c>
      <c r="I38" s="4" t="s">
        <v>25</v>
      </c>
      <c r="J38" s="3">
        <v>43362</v>
      </c>
    </row>
    <row r="39" spans="1:10" x14ac:dyDescent="0.25">
      <c r="A39" s="5">
        <v>3400892669007</v>
      </c>
      <c r="B39" s="4">
        <v>9266900</v>
      </c>
      <c r="C39" s="5">
        <v>3400936468894</v>
      </c>
      <c r="D39" s="5">
        <v>3646889</v>
      </c>
      <c r="E39" s="4">
        <v>67010731</v>
      </c>
      <c r="F39" s="4" t="s">
        <v>151</v>
      </c>
      <c r="G39" s="4" t="s">
        <v>152</v>
      </c>
      <c r="H39" s="4" t="s">
        <v>79</v>
      </c>
      <c r="I39" s="4" t="s">
        <v>14</v>
      </c>
      <c r="J39" s="4" t="s">
        <v>153</v>
      </c>
    </row>
    <row r="40" spans="1:10" x14ac:dyDescent="0.25">
      <c r="A40" s="5">
        <v>3400892669007</v>
      </c>
      <c r="B40" s="4">
        <v>9266900</v>
      </c>
      <c r="C40" s="5">
        <v>3400936468955</v>
      </c>
      <c r="D40" s="5">
        <v>3646895</v>
      </c>
      <c r="E40" s="4">
        <v>67010731</v>
      </c>
      <c r="F40" s="4" t="s">
        <v>151</v>
      </c>
      <c r="G40" s="4" t="s">
        <v>152</v>
      </c>
      <c r="H40" s="4" t="s">
        <v>79</v>
      </c>
      <c r="I40" s="4" t="s">
        <v>14</v>
      </c>
      <c r="J40" s="3">
        <v>38887</v>
      </c>
    </row>
    <row r="41" spans="1:10" x14ac:dyDescent="0.25">
      <c r="A41" s="5">
        <v>3400892669175</v>
      </c>
      <c r="B41" s="4">
        <v>9266917</v>
      </c>
      <c r="C41" s="5">
        <v>3400936468375</v>
      </c>
      <c r="D41" s="5">
        <v>3646837</v>
      </c>
      <c r="E41" s="4">
        <v>60755562</v>
      </c>
      <c r="F41" s="4" t="s">
        <v>154</v>
      </c>
      <c r="G41" s="4" t="s">
        <v>152</v>
      </c>
      <c r="H41" s="4" t="s">
        <v>79</v>
      </c>
      <c r="I41" s="4" t="s">
        <v>14</v>
      </c>
      <c r="J41" s="3">
        <v>38860</v>
      </c>
    </row>
    <row r="42" spans="1:10" x14ac:dyDescent="0.25">
      <c r="A42" s="5">
        <v>3400892669175</v>
      </c>
      <c r="B42" s="4">
        <v>9266917</v>
      </c>
      <c r="C42" s="5">
        <v>3400936468436</v>
      </c>
      <c r="D42" s="5">
        <v>3646843</v>
      </c>
      <c r="E42" s="4">
        <v>60755562</v>
      </c>
      <c r="F42" s="4" t="s">
        <v>154</v>
      </c>
      <c r="G42" s="4" t="s">
        <v>152</v>
      </c>
      <c r="H42" s="4" t="s">
        <v>79</v>
      </c>
      <c r="I42" s="4" t="s">
        <v>14</v>
      </c>
      <c r="J42" s="3">
        <v>38860</v>
      </c>
    </row>
    <row r="43" spans="1:10" x14ac:dyDescent="0.25">
      <c r="A43" s="5">
        <v>3400892093390</v>
      </c>
      <c r="B43" s="4">
        <v>9209339</v>
      </c>
      <c r="C43" s="5">
        <v>3400956107087</v>
      </c>
      <c r="D43" s="5">
        <v>5610708</v>
      </c>
      <c r="E43" s="4">
        <v>67753717</v>
      </c>
      <c r="F43" s="4" t="s">
        <v>155</v>
      </c>
      <c r="G43" s="4" t="s">
        <v>152</v>
      </c>
      <c r="H43" s="4" t="s">
        <v>79</v>
      </c>
      <c r="I43" s="4" t="s">
        <v>14</v>
      </c>
      <c r="J43" s="3">
        <v>36342</v>
      </c>
    </row>
    <row r="44" spans="1:10" x14ac:dyDescent="0.25">
      <c r="A44" s="5">
        <v>3400892669236</v>
      </c>
      <c r="B44" s="4">
        <v>9266923</v>
      </c>
      <c r="C44" s="5">
        <v>3400936468665</v>
      </c>
      <c r="D44" s="5">
        <v>3646866</v>
      </c>
      <c r="E44" s="4">
        <v>60782303</v>
      </c>
      <c r="F44" s="4" t="s">
        <v>156</v>
      </c>
      <c r="G44" s="4" t="s">
        <v>152</v>
      </c>
      <c r="H44" s="4" t="s">
        <v>79</v>
      </c>
      <c r="I44" s="4" t="s">
        <v>14</v>
      </c>
      <c r="J44" s="3">
        <v>38860</v>
      </c>
    </row>
    <row r="45" spans="1:10" x14ac:dyDescent="0.25">
      <c r="A45" s="5">
        <v>3400892669236</v>
      </c>
      <c r="B45" s="4">
        <v>9266923</v>
      </c>
      <c r="C45" s="5">
        <v>3400936468726</v>
      </c>
      <c r="D45" s="5">
        <v>3646872</v>
      </c>
      <c r="E45" s="4">
        <v>60782303</v>
      </c>
      <c r="F45" s="4" t="s">
        <v>156</v>
      </c>
      <c r="G45" s="4" t="s">
        <v>152</v>
      </c>
      <c r="H45" s="4" t="s">
        <v>79</v>
      </c>
      <c r="I45" s="4" t="s">
        <v>14</v>
      </c>
      <c r="J45" s="3">
        <v>38860</v>
      </c>
    </row>
    <row r="46" spans="1:10" x14ac:dyDescent="0.25">
      <c r="A46" s="5">
        <v>3400892669465</v>
      </c>
      <c r="B46" s="4">
        <v>9266946</v>
      </c>
      <c r="C46" s="5">
        <v>3400936469037</v>
      </c>
      <c r="D46" s="5">
        <v>3646903</v>
      </c>
      <c r="E46" s="4">
        <v>61937233</v>
      </c>
      <c r="F46" s="4" t="s">
        <v>157</v>
      </c>
      <c r="G46" s="4" t="s">
        <v>152</v>
      </c>
      <c r="H46" s="4" t="s">
        <v>79</v>
      </c>
      <c r="I46" s="4" t="s">
        <v>14</v>
      </c>
      <c r="J46" s="3">
        <v>38860</v>
      </c>
    </row>
    <row r="47" spans="1:10" x14ac:dyDescent="0.25">
      <c r="A47" s="5">
        <v>3400892669465</v>
      </c>
      <c r="B47" s="4">
        <v>9266946</v>
      </c>
      <c r="C47" s="5">
        <v>3400936469266</v>
      </c>
      <c r="D47" s="5">
        <v>3646926</v>
      </c>
      <c r="E47" s="4">
        <v>61937233</v>
      </c>
      <c r="F47" s="4" t="s">
        <v>157</v>
      </c>
      <c r="G47" s="4" t="s">
        <v>152</v>
      </c>
      <c r="H47" s="4" t="s">
        <v>79</v>
      </c>
      <c r="I47" s="4" t="s">
        <v>14</v>
      </c>
      <c r="J47" s="3">
        <v>38890</v>
      </c>
    </row>
    <row r="48" spans="1:10" x14ac:dyDescent="0.25">
      <c r="A48" s="5">
        <v>3400892669526</v>
      </c>
      <c r="B48" s="4">
        <v>9266952</v>
      </c>
      <c r="C48" s="5">
        <v>3400936469327</v>
      </c>
      <c r="D48" s="5">
        <v>3646932</v>
      </c>
      <c r="E48" s="4">
        <v>67464342</v>
      </c>
      <c r="F48" s="4" t="s">
        <v>158</v>
      </c>
      <c r="G48" s="4" t="s">
        <v>152</v>
      </c>
      <c r="H48" s="4" t="s">
        <v>79</v>
      </c>
      <c r="I48" s="4" t="s">
        <v>14</v>
      </c>
      <c r="J48" s="3">
        <v>38860</v>
      </c>
    </row>
    <row r="49" spans="1:10" ht="15.75" thickBot="1" x14ac:dyDescent="0.3">
      <c r="A49" s="13">
        <v>3400892669526</v>
      </c>
      <c r="B49" s="11">
        <v>9266952</v>
      </c>
      <c r="C49" s="13">
        <v>3400936469495</v>
      </c>
      <c r="D49" s="13">
        <v>3646949</v>
      </c>
      <c r="E49" s="11">
        <v>67464342</v>
      </c>
      <c r="F49" s="11" t="s">
        <v>158</v>
      </c>
      <c r="G49" s="11" t="s">
        <v>152</v>
      </c>
      <c r="H49" s="11" t="s">
        <v>79</v>
      </c>
      <c r="I49" s="11" t="s">
        <v>14</v>
      </c>
      <c r="J49" s="12">
        <v>38860</v>
      </c>
    </row>
    <row r="50" spans="1:10" x14ac:dyDescent="0.25">
      <c r="A50" s="8">
        <v>3400893112106</v>
      </c>
      <c r="B50" s="9">
        <v>9311210</v>
      </c>
      <c r="C50" s="8">
        <v>3400938216776</v>
      </c>
      <c r="D50" s="8">
        <v>3821677</v>
      </c>
      <c r="E50" s="9">
        <v>67610861</v>
      </c>
      <c r="F50" s="9" t="s">
        <v>108</v>
      </c>
      <c r="G50" s="9" t="s">
        <v>94</v>
      </c>
      <c r="H50" s="9" t="s">
        <v>82</v>
      </c>
      <c r="I50" s="9" t="s">
        <v>25</v>
      </c>
      <c r="J50" s="10">
        <v>40161</v>
      </c>
    </row>
    <row r="51" spans="1:10" x14ac:dyDescent="0.25">
      <c r="A51" s="5">
        <v>3400893112106</v>
      </c>
      <c r="B51" s="4">
        <v>9311210</v>
      </c>
      <c r="C51" s="5">
        <v>3400938216837</v>
      </c>
      <c r="D51" s="5">
        <v>3821683</v>
      </c>
      <c r="E51" s="4">
        <v>67610861</v>
      </c>
      <c r="F51" s="4" t="s">
        <v>108</v>
      </c>
      <c r="G51" s="4" t="s">
        <v>94</v>
      </c>
      <c r="H51" s="4" t="s">
        <v>82</v>
      </c>
      <c r="I51" s="4" t="s">
        <v>25</v>
      </c>
      <c r="J51" s="3">
        <v>39654</v>
      </c>
    </row>
    <row r="52" spans="1:10" x14ac:dyDescent="0.25">
      <c r="A52" s="5">
        <v>3400893112045</v>
      </c>
      <c r="B52" s="4">
        <v>9311204</v>
      </c>
      <c r="C52" s="5">
        <v>3400938214536</v>
      </c>
      <c r="D52" s="5">
        <v>3821453</v>
      </c>
      <c r="E52" s="4">
        <v>62490803</v>
      </c>
      <c r="F52" s="4" t="s">
        <v>93</v>
      </c>
      <c r="G52" s="4" t="s">
        <v>94</v>
      </c>
      <c r="H52" s="4" t="s">
        <v>82</v>
      </c>
      <c r="I52" s="4" t="s">
        <v>25</v>
      </c>
      <c r="J52" s="4" t="s">
        <v>95</v>
      </c>
    </row>
    <row r="53" spans="1:10" x14ac:dyDescent="0.25">
      <c r="A53" s="5">
        <v>3400893112045</v>
      </c>
      <c r="B53" s="4">
        <v>9311204</v>
      </c>
      <c r="C53" s="5">
        <v>3400938214765</v>
      </c>
      <c r="D53" s="5">
        <v>3821476</v>
      </c>
      <c r="E53" s="4">
        <v>62490803</v>
      </c>
      <c r="F53" s="4" t="s">
        <v>93</v>
      </c>
      <c r="G53" s="4" t="s">
        <v>94</v>
      </c>
      <c r="H53" s="4" t="s">
        <v>82</v>
      </c>
      <c r="I53" s="4" t="s">
        <v>25</v>
      </c>
      <c r="J53" s="3">
        <v>39654</v>
      </c>
    </row>
    <row r="54" spans="1:10" x14ac:dyDescent="0.25">
      <c r="A54" s="5">
        <v>3400893112274</v>
      </c>
      <c r="B54" s="4">
        <v>9311227</v>
      </c>
      <c r="C54" s="5">
        <v>3400938214826</v>
      </c>
      <c r="D54" s="5">
        <v>3821482</v>
      </c>
      <c r="E54" s="4">
        <v>68988159</v>
      </c>
      <c r="F54" s="4" t="s">
        <v>96</v>
      </c>
      <c r="G54" s="4" t="s">
        <v>94</v>
      </c>
      <c r="H54" s="4" t="s">
        <v>82</v>
      </c>
      <c r="I54" s="4" t="s">
        <v>25</v>
      </c>
      <c r="J54" s="4" t="s">
        <v>97</v>
      </c>
    </row>
    <row r="55" spans="1:10" x14ac:dyDescent="0.25">
      <c r="A55" s="5">
        <v>3400893112274</v>
      </c>
      <c r="B55" s="4">
        <v>9311227</v>
      </c>
      <c r="C55" s="5">
        <v>3400938214994</v>
      </c>
      <c r="D55" s="5">
        <v>3821499</v>
      </c>
      <c r="E55" s="4">
        <v>68988159</v>
      </c>
      <c r="F55" s="4" t="s">
        <v>96</v>
      </c>
      <c r="G55" s="4" t="s">
        <v>94</v>
      </c>
      <c r="H55" s="4" t="s">
        <v>82</v>
      </c>
      <c r="I55" s="4" t="s">
        <v>25</v>
      </c>
      <c r="J55" s="3">
        <v>39654</v>
      </c>
    </row>
    <row r="56" spans="1:10" x14ac:dyDescent="0.25">
      <c r="A56" s="5">
        <v>3400893634318</v>
      </c>
      <c r="B56" s="4">
        <v>9363431</v>
      </c>
      <c r="C56" s="5">
        <v>3400939900261</v>
      </c>
      <c r="D56" s="5">
        <v>3990026</v>
      </c>
      <c r="E56" s="4">
        <v>65612995</v>
      </c>
      <c r="F56" s="4" t="s">
        <v>109</v>
      </c>
      <c r="G56" s="4" t="s">
        <v>94</v>
      </c>
      <c r="H56" s="4" t="s">
        <v>82</v>
      </c>
      <c r="I56" s="4" t="s">
        <v>25</v>
      </c>
      <c r="J56" s="4" t="s">
        <v>110</v>
      </c>
    </row>
    <row r="57" spans="1:10" x14ac:dyDescent="0.25">
      <c r="A57" s="5">
        <v>3400893634318</v>
      </c>
      <c r="B57" s="4">
        <v>9363431</v>
      </c>
      <c r="C57" s="5">
        <v>3400949818396</v>
      </c>
      <c r="D57" s="5">
        <v>4981839</v>
      </c>
      <c r="E57" s="4">
        <v>65612995</v>
      </c>
      <c r="F57" s="4" t="s">
        <v>109</v>
      </c>
      <c r="G57" s="4" t="s">
        <v>94</v>
      </c>
      <c r="H57" s="4" t="s">
        <v>82</v>
      </c>
      <c r="I57" s="4" t="s">
        <v>25</v>
      </c>
      <c r="J57" s="3">
        <v>40941</v>
      </c>
    </row>
    <row r="58" spans="1:10" x14ac:dyDescent="0.25">
      <c r="A58" s="5">
        <v>3400893112335</v>
      </c>
      <c r="B58" s="4">
        <v>9311233</v>
      </c>
      <c r="C58" s="5">
        <v>3400938215076</v>
      </c>
      <c r="D58" s="5">
        <v>3821507</v>
      </c>
      <c r="E58" s="4">
        <v>69174754</v>
      </c>
      <c r="F58" s="4" t="s">
        <v>98</v>
      </c>
      <c r="G58" s="4" t="s">
        <v>94</v>
      </c>
      <c r="H58" s="4" t="s">
        <v>82</v>
      </c>
      <c r="I58" s="4" t="s">
        <v>25</v>
      </c>
      <c r="J58" s="4" t="s">
        <v>99</v>
      </c>
    </row>
    <row r="59" spans="1:10" x14ac:dyDescent="0.25">
      <c r="A59" s="5">
        <v>3400893112335</v>
      </c>
      <c r="B59" s="4">
        <v>9311233</v>
      </c>
      <c r="C59" s="5">
        <v>3400938215137</v>
      </c>
      <c r="D59" s="5">
        <v>3821513</v>
      </c>
      <c r="E59" s="4">
        <v>69174754</v>
      </c>
      <c r="F59" s="4" t="s">
        <v>98</v>
      </c>
      <c r="G59" s="4" t="s">
        <v>94</v>
      </c>
      <c r="H59" s="4" t="s">
        <v>82</v>
      </c>
      <c r="I59" s="4" t="s">
        <v>25</v>
      </c>
      <c r="J59" s="3">
        <v>39654</v>
      </c>
    </row>
    <row r="60" spans="1:10" x14ac:dyDescent="0.25">
      <c r="A60" s="5">
        <v>3400893634547</v>
      </c>
      <c r="B60" s="4">
        <v>9363454</v>
      </c>
      <c r="C60" s="5">
        <v>3400939900490</v>
      </c>
      <c r="D60" s="5">
        <v>3990049</v>
      </c>
      <c r="E60" s="4">
        <v>61615809</v>
      </c>
      <c r="F60" s="4" t="s">
        <v>111</v>
      </c>
      <c r="G60" s="4" t="s">
        <v>94</v>
      </c>
      <c r="H60" s="4" t="s">
        <v>82</v>
      </c>
      <c r="I60" s="4" t="s">
        <v>25</v>
      </c>
      <c r="J60" s="4" t="s">
        <v>112</v>
      </c>
    </row>
    <row r="61" spans="1:10" x14ac:dyDescent="0.25">
      <c r="A61" s="5">
        <v>3400893634547</v>
      </c>
      <c r="B61" s="4">
        <v>9363454</v>
      </c>
      <c r="C61" s="5">
        <v>3400949818518</v>
      </c>
      <c r="D61" s="5">
        <v>4981851</v>
      </c>
      <c r="E61" s="4">
        <v>61615809</v>
      </c>
      <c r="F61" s="4" t="s">
        <v>111</v>
      </c>
      <c r="G61" s="4" t="s">
        <v>94</v>
      </c>
      <c r="H61" s="4" t="s">
        <v>82</v>
      </c>
      <c r="I61" s="4" t="s">
        <v>25</v>
      </c>
      <c r="J61" s="3">
        <v>40987</v>
      </c>
    </row>
    <row r="62" spans="1:10" x14ac:dyDescent="0.25">
      <c r="A62" s="5">
        <v>3400893112564</v>
      </c>
      <c r="B62" s="4">
        <v>9311256</v>
      </c>
      <c r="C62" s="5">
        <v>3400938215366</v>
      </c>
      <c r="D62" s="5">
        <v>3821536</v>
      </c>
      <c r="E62" s="4">
        <v>68954751</v>
      </c>
      <c r="F62" s="4" t="s">
        <v>100</v>
      </c>
      <c r="G62" s="4" t="s">
        <v>94</v>
      </c>
      <c r="H62" s="4" t="s">
        <v>82</v>
      </c>
      <c r="I62" s="4" t="s">
        <v>25</v>
      </c>
      <c r="J62" s="4" t="s">
        <v>101</v>
      </c>
    </row>
    <row r="63" spans="1:10" x14ac:dyDescent="0.25">
      <c r="A63" s="5">
        <v>3400893112564</v>
      </c>
      <c r="B63" s="4">
        <v>9311256</v>
      </c>
      <c r="C63" s="5">
        <v>3400938215427</v>
      </c>
      <c r="D63" s="5">
        <v>3821542</v>
      </c>
      <c r="E63" s="4">
        <v>68954751</v>
      </c>
      <c r="F63" s="4" t="s">
        <v>100</v>
      </c>
      <c r="G63" s="4" t="s">
        <v>94</v>
      </c>
      <c r="H63" s="4" t="s">
        <v>82</v>
      </c>
      <c r="I63" s="4" t="s">
        <v>25</v>
      </c>
      <c r="J63" s="3">
        <v>39654</v>
      </c>
    </row>
    <row r="64" spans="1:10" x14ac:dyDescent="0.25">
      <c r="A64" s="5">
        <v>3400893634776</v>
      </c>
      <c r="B64" s="4">
        <v>9363477</v>
      </c>
      <c r="C64" s="5">
        <v>3400939900612</v>
      </c>
      <c r="D64" s="5">
        <v>3990061</v>
      </c>
      <c r="E64" s="4">
        <v>63006917</v>
      </c>
      <c r="F64" s="4" t="s">
        <v>113</v>
      </c>
      <c r="G64" s="4" t="s">
        <v>94</v>
      </c>
      <c r="H64" s="4" t="s">
        <v>82</v>
      </c>
      <c r="I64" s="4" t="s">
        <v>25</v>
      </c>
      <c r="J64" s="4" t="s">
        <v>114</v>
      </c>
    </row>
    <row r="65" spans="1:10" x14ac:dyDescent="0.25">
      <c r="A65" s="5">
        <v>3400893634776</v>
      </c>
      <c r="B65" s="4">
        <v>9363477</v>
      </c>
      <c r="C65" s="5">
        <v>3400949818747</v>
      </c>
      <c r="D65" s="5">
        <v>4981874</v>
      </c>
      <c r="E65" s="4">
        <v>63006917</v>
      </c>
      <c r="F65" s="4" t="s">
        <v>113</v>
      </c>
      <c r="G65" s="4" t="s">
        <v>94</v>
      </c>
      <c r="H65" s="4" t="s">
        <v>82</v>
      </c>
      <c r="I65" s="4" t="s">
        <v>25</v>
      </c>
      <c r="J65" s="3">
        <v>40900</v>
      </c>
    </row>
    <row r="66" spans="1:10" x14ac:dyDescent="0.25">
      <c r="A66" s="5">
        <v>3400893112625</v>
      </c>
      <c r="B66" s="4">
        <v>9311262</v>
      </c>
      <c r="C66" s="5">
        <v>3400938215595</v>
      </c>
      <c r="D66" s="5">
        <v>3821559</v>
      </c>
      <c r="E66" s="4">
        <v>61211663</v>
      </c>
      <c r="F66" s="4" t="s">
        <v>102</v>
      </c>
      <c r="G66" s="4" t="s">
        <v>94</v>
      </c>
      <c r="H66" s="4" t="s">
        <v>82</v>
      </c>
      <c r="I66" s="4" t="s">
        <v>25</v>
      </c>
      <c r="J66" s="4" t="s">
        <v>103</v>
      </c>
    </row>
    <row r="67" spans="1:10" x14ac:dyDescent="0.25">
      <c r="A67" s="5">
        <v>3400893112625</v>
      </c>
      <c r="B67" s="4">
        <v>9311262</v>
      </c>
      <c r="C67" s="5">
        <v>3400938215656</v>
      </c>
      <c r="D67" s="5">
        <v>3821565</v>
      </c>
      <c r="E67" s="4">
        <v>61211663</v>
      </c>
      <c r="F67" s="4" t="s">
        <v>102</v>
      </c>
      <c r="G67" s="4" t="s">
        <v>94</v>
      </c>
      <c r="H67" s="4" t="s">
        <v>82</v>
      </c>
      <c r="I67" s="4" t="s">
        <v>25</v>
      </c>
      <c r="J67" s="3">
        <v>39654</v>
      </c>
    </row>
    <row r="68" spans="1:10" x14ac:dyDescent="0.25">
      <c r="A68" s="5">
        <v>3400893112793</v>
      </c>
      <c r="B68" s="4">
        <v>9311279</v>
      </c>
      <c r="C68" s="5">
        <v>3400938215717</v>
      </c>
      <c r="D68" s="5">
        <v>3821571</v>
      </c>
      <c r="E68" s="4">
        <v>62200552</v>
      </c>
      <c r="F68" s="4" t="s">
        <v>104</v>
      </c>
      <c r="G68" s="4" t="s">
        <v>94</v>
      </c>
      <c r="H68" s="4" t="s">
        <v>82</v>
      </c>
      <c r="I68" s="4" t="s">
        <v>25</v>
      </c>
      <c r="J68" s="4" t="s">
        <v>105</v>
      </c>
    </row>
    <row r="69" spans="1:10" x14ac:dyDescent="0.25">
      <c r="A69" s="5">
        <v>3400893112793</v>
      </c>
      <c r="B69" s="4">
        <v>9311279</v>
      </c>
      <c r="C69" s="5">
        <v>3400938215885</v>
      </c>
      <c r="D69" s="5">
        <v>3821588</v>
      </c>
      <c r="E69" s="4">
        <v>62200552</v>
      </c>
      <c r="F69" s="4" t="s">
        <v>104</v>
      </c>
      <c r="G69" s="4" t="s">
        <v>94</v>
      </c>
      <c r="H69" s="4" t="s">
        <v>82</v>
      </c>
      <c r="I69" s="4" t="s">
        <v>25</v>
      </c>
      <c r="J69" s="3">
        <v>39654</v>
      </c>
    </row>
    <row r="70" spans="1:10" x14ac:dyDescent="0.25">
      <c r="A70" s="5">
        <v>3400893112854</v>
      </c>
      <c r="B70" s="4">
        <v>9311285</v>
      </c>
      <c r="C70" s="5">
        <v>3400938216028</v>
      </c>
      <c r="D70" s="5">
        <v>3821602</v>
      </c>
      <c r="E70" s="4">
        <v>63806058</v>
      </c>
      <c r="F70" s="4" t="s">
        <v>106</v>
      </c>
      <c r="G70" s="4" t="s">
        <v>94</v>
      </c>
      <c r="H70" s="4" t="s">
        <v>82</v>
      </c>
      <c r="I70" s="4" t="s">
        <v>25</v>
      </c>
      <c r="J70" s="4" t="s">
        <v>107</v>
      </c>
    </row>
    <row r="71" spans="1:10" x14ac:dyDescent="0.25">
      <c r="A71" s="5">
        <v>3400893112854</v>
      </c>
      <c r="B71" s="4">
        <v>9311285</v>
      </c>
      <c r="C71" s="5">
        <v>3400938216318</v>
      </c>
      <c r="D71" s="5">
        <v>3821631</v>
      </c>
      <c r="E71" s="4">
        <v>63806058</v>
      </c>
      <c r="F71" s="4" t="s">
        <v>106</v>
      </c>
      <c r="G71" s="4" t="s">
        <v>94</v>
      </c>
      <c r="H71" s="4" t="s">
        <v>82</v>
      </c>
      <c r="I71" s="4" t="s">
        <v>25</v>
      </c>
      <c r="J71" s="3">
        <v>39654</v>
      </c>
    </row>
    <row r="72" spans="1:10" x14ac:dyDescent="0.25">
      <c r="A72" s="5">
        <v>3400892726458</v>
      </c>
      <c r="B72" s="4">
        <v>9272645</v>
      </c>
      <c r="C72" s="5">
        <v>3400936466883</v>
      </c>
      <c r="D72" s="5">
        <v>3646688</v>
      </c>
      <c r="E72" s="4">
        <v>69791271</v>
      </c>
      <c r="F72" s="4" t="s">
        <v>80</v>
      </c>
      <c r="G72" s="4" t="s">
        <v>81</v>
      </c>
      <c r="H72" s="4" t="s">
        <v>82</v>
      </c>
      <c r="I72" s="4" t="s">
        <v>14</v>
      </c>
      <c r="J72" s="3">
        <v>38366</v>
      </c>
    </row>
    <row r="73" spans="1:10" x14ac:dyDescent="0.25">
      <c r="A73" s="5">
        <v>3400892726519</v>
      </c>
      <c r="B73" s="4">
        <v>9272651</v>
      </c>
      <c r="C73" s="5">
        <v>3400936466944</v>
      </c>
      <c r="D73" s="5">
        <v>3646694</v>
      </c>
      <c r="E73" s="4">
        <v>69791271</v>
      </c>
      <c r="F73" s="4" t="s">
        <v>83</v>
      </c>
      <c r="G73" s="4" t="s">
        <v>81</v>
      </c>
      <c r="H73" s="4" t="s">
        <v>82</v>
      </c>
      <c r="I73" s="4" t="s">
        <v>14</v>
      </c>
      <c r="J73" s="3">
        <v>38358</v>
      </c>
    </row>
    <row r="74" spans="1:10" x14ac:dyDescent="0.25">
      <c r="A74" s="5">
        <v>3400892263038</v>
      </c>
      <c r="B74" s="4">
        <v>9226303</v>
      </c>
      <c r="C74" s="5">
        <v>3400935497031</v>
      </c>
      <c r="D74" s="5">
        <v>3549703</v>
      </c>
      <c r="E74" s="4">
        <v>69791271</v>
      </c>
      <c r="F74" s="4" t="s">
        <v>84</v>
      </c>
      <c r="G74" s="4" t="s">
        <v>81</v>
      </c>
      <c r="H74" s="4" t="s">
        <v>82</v>
      </c>
      <c r="I74" s="4" t="s">
        <v>14</v>
      </c>
      <c r="J74" s="3">
        <v>36934</v>
      </c>
    </row>
    <row r="75" spans="1:10" x14ac:dyDescent="0.25">
      <c r="A75" s="5">
        <v>3400892263267</v>
      </c>
      <c r="B75" s="4">
        <v>9226326</v>
      </c>
      <c r="C75" s="5">
        <v>3400935497260</v>
      </c>
      <c r="D75" s="5">
        <v>3549726</v>
      </c>
      <c r="E75" s="4">
        <v>69791271</v>
      </c>
      <c r="F75" s="4" t="s">
        <v>85</v>
      </c>
      <c r="G75" s="4" t="s">
        <v>81</v>
      </c>
      <c r="H75" s="4" t="s">
        <v>82</v>
      </c>
      <c r="I75" s="4" t="s">
        <v>14</v>
      </c>
      <c r="J75" s="3">
        <v>36934</v>
      </c>
    </row>
    <row r="76" spans="1:10" x14ac:dyDescent="0.25">
      <c r="A76" s="5">
        <v>3400892263496</v>
      </c>
      <c r="B76" s="4">
        <v>9226349</v>
      </c>
      <c r="C76" s="5">
        <v>3400935497499</v>
      </c>
      <c r="D76" s="5">
        <v>3549749</v>
      </c>
      <c r="E76" s="4">
        <v>69791271</v>
      </c>
      <c r="F76" s="4" t="s">
        <v>86</v>
      </c>
      <c r="G76" s="4" t="s">
        <v>81</v>
      </c>
      <c r="H76" s="4" t="s">
        <v>82</v>
      </c>
      <c r="I76" s="4" t="s">
        <v>14</v>
      </c>
      <c r="J76" s="3">
        <v>37690</v>
      </c>
    </row>
    <row r="77" spans="1:10" x14ac:dyDescent="0.25">
      <c r="A77" s="5">
        <v>3400891674408</v>
      </c>
      <c r="B77" s="4">
        <v>9167440</v>
      </c>
      <c r="C77" s="5">
        <v>3400934931215</v>
      </c>
      <c r="D77" s="5">
        <v>3493121</v>
      </c>
      <c r="E77" s="4">
        <v>69791271</v>
      </c>
      <c r="F77" s="4" t="s">
        <v>87</v>
      </c>
      <c r="G77" s="4" t="s">
        <v>81</v>
      </c>
      <c r="H77" s="4" t="s">
        <v>82</v>
      </c>
      <c r="I77" s="4" t="s">
        <v>14</v>
      </c>
      <c r="J77" s="3">
        <v>37273</v>
      </c>
    </row>
    <row r="78" spans="1:10" x14ac:dyDescent="0.25">
      <c r="A78" s="5">
        <v>3400892734033</v>
      </c>
      <c r="B78" s="4">
        <v>9273403</v>
      </c>
      <c r="C78" s="5">
        <v>3400936466654</v>
      </c>
      <c r="D78" s="5">
        <v>3646665</v>
      </c>
      <c r="E78" s="4">
        <v>68264469</v>
      </c>
      <c r="F78" s="4" t="s">
        <v>88</v>
      </c>
      <c r="G78" s="4" t="s">
        <v>81</v>
      </c>
      <c r="H78" s="4" t="s">
        <v>82</v>
      </c>
      <c r="I78" s="4" t="s">
        <v>14</v>
      </c>
      <c r="J78" s="3">
        <v>38358</v>
      </c>
    </row>
    <row r="79" spans="1:10" x14ac:dyDescent="0.25">
      <c r="A79" s="5">
        <v>3400892726748</v>
      </c>
      <c r="B79" s="4">
        <v>9272674</v>
      </c>
      <c r="C79" s="5">
        <v>3400936466715</v>
      </c>
      <c r="D79" s="5">
        <v>3646671</v>
      </c>
      <c r="E79" s="4">
        <v>61480293</v>
      </c>
      <c r="F79" s="4" t="s">
        <v>89</v>
      </c>
      <c r="G79" s="4" t="s">
        <v>81</v>
      </c>
      <c r="H79" s="4" t="s">
        <v>82</v>
      </c>
      <c r="I79" s="4" t="s">
        <v>14</v>
      </c>
      <c r="J79" s="3">
        <v>38358</v>
      </c>
    </row>
    <row r="80" spans="1:10" x14ac:dyDescent="0.25">
      <c r="A80" s="5">
        <v>3400892844763</v>
      </c>
      <c r="B80" s="4">
        <v>9284476</v>
      </c>
      <c r="C80" s="5">
        <v>3400936991996</v>
      </c>
      <c r="D80" s="5">
        <v>3699199</v>
      </c>
      <c r="E80" s="4">
        <v>67228541</v>
      </c>
      <c r="F80" s="4" t="s">
        <v>90</v>
      </c>
      <c r="G80" s="4" t="s">
        <v>81</v>
      </c>
      <c r="H80" s="4" t="s">
        <v>82</v>
      </c>
      <c r="I80" s="4" t="s">
        <v>14</v>
      </c>
      <c r="J80" s="3">
        <v>38896</v>
      </c>
    </row>
    <row r="81" spans="1:10" x14ac:dyDescent="0.25">
      <c r="A81" s="5">
        <v>3400893116876</v>
      </c>
      <c r="B81" s="4">
        <v>9311687</v>
      </c>
      <c r="C81" s="5">
        <v>3400938327649</v>
      </c>
      <c r="D81" s="5">
        <v>3832764</v>
      </c>
      <c r="E81" s="4">
        <v>67228541</v>
      </c>
      <c r="F81" s="4" t="s">
        <v>91</v>
      </c>
      <c r="G81" s="4" t="s">
        <v>81</v>
      </c>
      <c r="H81" s="4" t="s">
        <v>82</v>
      </c>
      <c r="I81" s="4" t="s">
        <v>14</v>
      </c>
      <c r="J81" s="3">
        <v>39587</v>
      </c>
    </row>
    <row r="82" spans="1:10" x14ac:dyDescent="0.25">
      <c r="A82" s="5">
        <v>3400892844824</v>
      </c>
      <c r="B82" s="4">
        <v>9284482</v>
      </c>
      <c r="C82" s="5">
        <v>3400936992368</v>
      </c>
      <c r="D82" s="5">
        <v>3699236</v>
      </c>
      <c r="E82" s="4">
        <v>67228541</v>
      </c>
      <c r="F82" s="4" t="s">
        <v>92</v>
      </c>
      <c r="G82" s="4" t="s">
        <v>81</v>
      </c>
      <c r="H82" s="4" t="s">
        <v>82</v>
      </c>
      <c r="I82" s="4" t="s">
        <v>14</v>
      </c>
      <c r="J82" s="3">
        <v>38896</v>
      </c>
    </row>
    <row r="83" spans="1:10" x14ac:dyDescent="0.25">
      <c r="A83" s="5">
        <v>3400893156049</v>
      </c>
      <c r="B83" s="4">
        <v>9315604</v>
      </c>
      <c r="C83" s="5">
        <v>3400938628197</v>
      </c>
      <c r="D83" s="5">
        <v>3862819</v>
      </c>
      <c r="E83" s="4">
        <v>64579649</v>
      </c>
      <c r="F83" s="4" t="s">
        <v>115</v>
      </c>
      <c r="G83" s="4" t="s">
        <v>116</v>
      </c>
      <c r="H83" s="4" t="s">
        <v>82</v>
      </c>
      <c r="I83" s="4" t="s">
        <v>25</v>
      </c>
      <c r="J83" s="4" t="s">
        <v>117</v>
      </c>
    </row>
    <row r="84" spans="1:10" ht="30" x14ac:dyDescent="0.25">
      <c r="A84" s="5">
        <v>3400894079507</v>
      </c>
      <c r="B84" s="4">
        <v>9407950</v>
      </c>
      <c r="C84" s="5">
        <v>3400930012093</v>
      </c>
      <c r="D84" s="5">
        <v>3001209</v>
      </c>
      <c r="E84" s="4">
        <v>64579649</v>
      </c>
      <c r="F84" s="4" t="s">
        <v>118</v>
      </c>
      <c r="G84" s="4" t="s">
        <v>116</v>
      </c>
      <c r="H84" s="4" t="s">
        <v>82</v>
      </c>
      <c r="I84" s="4" t="s">
        <v>25</v>
      </c>
      <c r="J84" s="3">
        <v>42605</v>
      </c>
    </row>
    <row r="85" spans="1:10" x14ac:dyDescent="0.25">
      <c r="A85" s="5">
        <v>3400893156100</v>
      </c>
      <c r="B85" s="4">
        <v>9315610</v>
      </c>
      <c r="C85" s="5">
        <v>3400938629729</v>
      </c>
      <c r="D85" s="5">
        <v>3862972</v>
      </c>
      <c r="E85" s="4">
        <v>66786187</v>
      </c>
      <c r="F85" s="4" t="s">
        <v>119</v>
      </c>
      <c r="G85" s="4" t="s">
        <v>116</v>
      </c>
      <c r="H85" s="4" t="s">
        <v>82</v>
      </c>
      <c r="I85" s="4" t="s">
        <v>25</v>
      </c>
      <c r="J85" s="4" t="s">
        <v>117</v>
      </c>
    </row>
    <row r="86" spans="1:10" ht="30" x14ac:dyDescent="0.25">
      <c r="A86" s="5">
        <v>3400894079446</v>
      </c>
      <c r="B86" s="4">
        <v>9407944</v>
      </c>
      <c r="C86" s="5">
        <v>3400930012178</v>
      </c>
      <c r="D86" s="5">
        <v>3001217</v>
      </c>
      <c r="E86" s="4">
        <v>66786187</v>
      </c>
      <c r="F86" s="4" t="s">
        <v>120</v>
      </c>
      <c r="G86" s="4" t="s">
        <v>116</v>
      </c>
      <c r="H86" s="4" t="s">
        <v>82</v>
      </c>
      <c r="I86" s="4" t="s">
        <v>25</v>
      </c>
      <c r="J86" s="3">
        <v>42520</v>
      </c>
    </row>
    <row r="87" spans="1:10" ht="30" x14ac:dyDescent="0.25">
      <c r="A87" s="5">
        <v>3400894079736</v>
      </c>
      <c r="B87" s="4">
        <v>9407973</v>
      </c>
      <c r="C87" s="5">
        <v>3400930012109</v>
      </c>
      <c r="D87" s="5">
        <v>3001210</v>
      </c>
      <c r="E87" s="4">
        <v>67122310</v>
      </c>
      <c r="F87" s="4" t="s">
        <v>121</v>
      </c>
      <c r="G87" s="4" t="s">
        <v>116</v>
      </c>
      <c r="H87" s="4" t="s">
        <v>82</v>
      </c>
      <c r="I87" s="4" t="s">
        <v>25</v>
      </c>
      <c r="J87" s="3">
        <v>42520</v>
      </c>
    </row>
    <row r="88" spans="1:10" x14ac:dyDescent="0.25">
      <c r="A88" s="5">
        <v>3400893156278</v>
      </c>
      <c r="B88" s="4">
        <v>9315627</v>
      </c>
      <c r="C88" s="5">
        <v>3400938628319</v>
      </c>
      <c r="D88" s="5">
        <v>3862831</v>
      </c>
      <c r="E88" s="4">
        <v>67122310</v>
      </c>
      <c r="F88" s="4" t="s">
        <v>122</v>
      </c>
      <c r="G88" s="4" t="s">
        <v>116</v>
      </c>
      <c r="H88" s="4" t="s">
        <v>82</v>
      </c>
      <c r="I88" s="4" t="s">
        <v>25</v>
      </c>
      <c r="J88" s="4" t="s">
        <v>117</v>
      </c>
    </row>
    <row r="89" spans="1:10" x14ac:dyDescent="0.25">
      <c r="A89" s="5">
        <v>3400893156339</v>
      </c>
      <c r="B89" s="4">
        <v>9315633</v>
      </c>
      <c r="C89" s="5">
        <v>3400938629897</v>
      </c>
      <c r="D89" s="5">
        <v>3862989</v>
      </c>
      <c r="E89" s="4">
        <v>68283829</v>
      </c>
      <c r="F89" s="4" t="s">
        <v>123</v>
      </c>
      <c r="G89" s="4" t="s">
        <v>116</v>
      </c>
      <c r="H89" s="4" t="s">
        <v>82</v>
      </c>
      <c r="I89" s="4" t="s">
        <v>25</v>
      </c>
      <c r="J89" s="4" t="s">
        <v>117</v>
      </c>
    </row>
    <row r="90" spans="1:10" ht="30" x14ac:dyDescent="0.25">
      <c r="A90" s="5">
        <v>3400894079675</v>
      </c>
      <c r="B90" s="4">
        <v>9407967</v>
      </c>
      <c r="C90" s="5">
        <v>3400930012192</v>
      </c>
      <c r="D90" s="5">
        <v>3001219</v>
      </c>
      <c r="E90" s="4">
        <v>68283829</v>
      </c>
      <c r="F90" s="4" t="s">
        <v>124</v>
      </c>
      <c r="G90" s="4" t="s">
        <v>116</v>
      </c>
      <c r="H90" s="4" t="s">
        <v>82</v>
      </c>
      <c r="I90" s="4" t="s">
        <v>25</v>
      </c>
      <c r="J90" s="3">
        <v>42422</v>
      </c>
    </row>
    <row r="91" spans="1:10" x14ac:dyDescent="0.25">
      <c r="A91" s="5">
        <v>3400893156568</v>
      </c>
      <c r="B91" s="4">
        <v>9315656</v>
      </c>
      <c r="C91" s="5">
        <v>3400938628548</v>
      </c>
      <c r="D91" s="5">
        <v>3862854</v>
      </c>
      <c r="E91" s="4">
        <v>65953509</v>
      </c>
      <c r="F91" s="4" t="s">
        <v>125</v>
      </c>
      <c r="G91" s="4" t="s">
        <v>116</v>
      </c>
      <c r="H91" s="4" t="s">
        <v>82</v>
      </c>
      <c r="I91" s="4" t="s">
        <v>25</v>
      </c>
      <c r="J91" s="4" t="s">
        <v>117</v>
      </c>
    </row>
    <row r="92" spans="1:10" ht="30" x14ac:dyDescent="0.25">
      <c r="A92" s="5">
        <v>3400894080046</v>
      </c>
      <c r="B92" s="4">
        <v>9408004</v>
      </c>
      <c r="C92" s="5">
        <v>3400930012116</v>
      </c>
      <c r="D92" s="5">
        <v>3001211</v>
      </c>
      <c r="E92" s="4">
        <v>65953509</v>
      </c>
      <c r="F92" s="4" t="s">
        <v>126</v>
      </c>
      <c r="G92" s="4" t="s">
        <v>116</v>
      </c>
      <c r="H92" s="4" t="s">
        <v>82</v>
      </c>
      <c r="I92" s="4" t="s">
        <v>25</v>
      </c>
      <c r="J92" s="3">
        <v>42576</v>
      </c>
    </row>
    <row r="93" spans="1:10" ht="30" x14ac:dyDescent="0.25">
      <c r="A93" s="5">
        <v>3400894079965</v>
      </c>
      <c r="B93" s="4">
        <v>9407996</v>
      </c>
      <c r="C93" s="5">
        <v>3400930012208</v>
      </c>
      <c r="D93" s="5">
        <v>3001220</v>
      </c>
      <c r="E93" s="4">
        <v>63450968</v>
      </c>
      <c r="F93" s="4" t="s">
        <v>127</v>
      </c>
      <c r="G93" s="4" t="s">
        <v>116</v>
      </c>
      <c r="H93" s="4" t="s">
        <v>82</v>
      </c>
      <c r="I93" s="4" t="s">
        <v>25</v>
      </c>
      <c r="J93" s="3">
        <v>42544</v>
      </c>
    </row>
    <row r="94" spans="1:10" x14ac:dyDescent="0.25">
      <c r="A94" s="5">
        <v>3400893156629</v>
      </c>
      <c r="B94" s="4">
        <v>9315662</v>
      </c>
      <c r="C94" s="5">
        <v>3400938629958</v>
      </c>
      <c r="D94" s="5">
        <v>3862995</v>
      </c>
      <c r="E94" s="4">
        <v>63450968</v>
      </c>
      <c r="F94" s="4" t="s">
        <v>128</v>
      </c>
      <c r="G94" s="4" t="s">
        <v>116</v>
      </c>
      <c r="H94" s="4" t="s">
        <v>82</v>
      </c>
      <c r="I94" s="4" t="s">
        <v>25</v>
      </c>
      <c r="J94" s="4" t="s">
        <v>117</v>
      </c>
    </row>
    <row r="95" spans="1:10" x14ac:dyDescent="0.25">
      <c r="A95" s="5">
        <v>3400893156797</v>
      </c>
      <c r="B95" s="4">
        <v>9315679</v>
      </c>
      <c r="C95" s="5">
        <v>3400938628777</v>
      </c>
      <c r="D95" s="5">
        <v>3862877</v>
      </c>
      <c r="E95" s="4">
        <v>60200938</v>
      </c>
      <c r="F95" s="4" t="s">
        <v>129</v>
      </c>
      <c r="G95" s="4" t="s">
        <v>116</v>
      </c>
      <c r="H95" s="4" t="s">
        <v>82</v>
      </c>
      <c r="I95" s="4" t="s">
        <v>25</v>
      </c>
      <c r="J95" s="4" t="s">
        <v>117</v>
      </c>
    </row>
    <row r="96" spans="1:10" ht="30" x14ac:dyDescent="0.25">
      <c r="A96" s="5">
        <v>3400894080275</v>
      </c>
      <c r="B96" s="4">
        <v>9408027</v>
      </c>
      <c r="C96" s="5">
        <v>3400930012123</v>
      </c>
      <c r="D96" s="5">
        <v>3001212</v>
      </c>
      <c r="E96" s="4">
        <v>60200938</v>
      </c>
      <c r="F96" s="4" t="s">
        <v>130</v>
      </c>
      <c r="G96" s="4" t="s">
        <v>116</v>
      </c>
      <c r="H96" s="4" t="s">
        <v>82</v>
      </c>
      <c r="I96" s="4" t="s">
        <v>25</v>
      </c>
      <c r="J96" s="3">
        <v>42807</v>
      </c>
    </row>
    <row r="97" spans="1:10" ht="30" x14ac:dyDescent="0.25">
      <c r="A97" s="5">
        <v>3400894080107</v>
      </c>
      <c r="B97" s="4">
        <v>9408010</v>
      </c>
      <c r="C97" s="5">
        <v>3400930012215</v>
      </c>
      <c r="D97" s="5">
        <v>3001221</v>
      </c>
      <c r="E97" s="4">
        <v>61724662</v>
      </c>
      <c r="F97" s="4" t="s">
        <v>131</v>
      </c>
      <c r="G97" s="4" t="s">
        <v>116</v>
      </c>
      <c r="H97" s="4" t="s">
        <v>82</v>
      </c>
      <c r="I97" s="4" t="s">
        <v>25</v>
      </c>
      <c r="J97" s="3">
        <v>42368</v>
      </c>
    </row>
    <row r="98" spans="1:10" ht="30" x14ac:dyDescent="0.25">
      <c r="A98" s="5">
        <v>3400893156858</v>
      </c>
      <c r="B98" s="4">
        <v>9315685</v>
      </c>
      <c r="C98" s="5">
        <v>3400938630039</v>
      </c>
      <c r="D98" s="5">
        <v>3863003</v>
      </c>
      <c r="E98" s="4">
        <v>61724662</v>
      </c>
      <c r="F98" s="4" t="s">
        <v>131</v>
      </c>
      <c r="G98" s="4" t="s">
        <v>116</v>
      </c>
      <c r="H98" s="4" t="s">
        <v>82</v>
      </c>
      <c r="I98" s="4" t="s">
        <v>25</v>
      </c>
      <c r="J98" s="4" t="s">
        <v>117</v>
      </c>
    </row>
    <row r="99" spans="1:10" x14ac:dyDescent="0.25">
      <c r="A99" s="5">
        <v>3400893156919</v>
      </c>
      <c r="B99" s="4">
        <v>9315691</v>
      </c>
      <c r="C99" s="5">
        <v>3400938629088</v>
      </c>
      <c r="D99" s="5">
        <v>3862908</v>
      </c>
      <c r="E99" s="4">
        <v>63523416</v>
      </c>
      <c r="F99" s="4" t="s">
        <v>132</v>
      </c>
      <c r="G99" s="4" t="s">
        <v>116</v>
      </c>
      <c r="H99" s="4" t="s">
        <v>82</v>
      </c>
      <c r="I99" s="4" t="s">
        <v>25</v>
      </c>
      <c r="J99" s="4" t="s">
        <v>117</v>
      </c>
    </row>
    <row r="100" spans="1:10" ht="30" x14ac:dyDescent="0.25">
      <c r="A100" s="5">
        <v>3400894080336</v>
      </c>
      <c r="B100" s="4">
        <v>9408033</v>
      </c>
      <c r="C100" s="5">
        <v>3400930012130</v>
      </c>
      <c r="D100" s="5">
        <v>3001213</v>
      </c>
      <c r="E100" s="4">
        <v>63523416</v>
      </c>
      <c r="F100" s="4" t="s">
        <v>133</v>
      </c>
      <c r="G100" s="4" t="s">
        <v>116</v>
      </c>
      <c r="H100" s="4" t="s">
        <v>82</v>
      </c>
      <c r="I100" s="4" t="s">
        <v>25</v>
      </c>
      <c r="J100" s="3">
        <v>42966</v>
      </c>
    </row>
    <row r="101" spans="1:10" x14ac:dyDescent="0.25">
      <c r="A101" s="5">
        <v>3400893157169</v>
      </c>
      <c r="B101" s="4">
        <v>9315716</v>
      </c>
      <c r="C101" s="5">
        <v>3400938629200</v>
      </c>
      <c r="D101" s="5">
        <v>3862920</v>
      </c>
      <c r="E101" s="4">
        <v>65115915</v>
      </c>
      <c r="F101" s="4" t="s">
        <v>134</v>
      </c>
      <c r="G101" s="4" t="s">
        <v>116</v>
      </c>
      <c r="H101" s="4" t="s">
        <v>82</v>
      </c>
      <c r="I101" s="4" t="s">
        <v>25</v>
      </c>
      <c r="J101" s="4" t="s">
        <v>117</v>
      </c>
    </row>
    <row r="102" spans="1:10" ht="30" x14ac:dyDescent="0.25">
      <c r="A102" s="5">
        <v>3400894080565</v>
      </c>
      <c r="B102" s="4">
        <v>9408056</v>
      </c>
      <c r="C102" s="5">
        <v>3400930012147</v>
      </c>
      <c r="D102" s="5">
        <v>3001214</v>
      </c>
      <c r="E102" s="4">
        <v>65115915</v>
      </c>
      <c r="F102" s="4" t="s">
        <v>135</v>
      </c>
      <c r="G102" s="4" t="s">
        <v>116</v>
      </c>
      <c r="H102" s="4" t="s">
        <v>82</v>
      </c>
      <c r="I102" s="4" t="s">
        <v>25</v>
      </c>
      <c r="J102" s="3">
        <v>42828</v>
      </c>
    </row>
    <row r="103" spans="1:10" x14ac:dyDescent="0.25">
      <c r="A103" s="5">
        <v>3400893157220</v>
      </c>
      <c r="B103" s="4">
        <v>9315722</v>
      </c>
      <c r="C103" s="5">
        <v>3400938629439</v>
      </c>
      <c r="D103" s="5">
        <v>3862943</v>
      </c>
      <c r="E103" s="4">
        <v>63722806</v>
      </c>
      <c r="F103" s="4" t="s">
        <v>136</v>
      </c>
      <c r="G103" s="4" t="s">
        <v>116</v>
      </c>
      <c r="H103" s="4" t="s">
        <v>82</v>
      </c>
      <c r="I103" s="4" t="s">
        <v>25</v>
      </c>
      <c r="J103" s="4" t="s">
        <v>117</v>
      </c>
    </row>
    <row r="104" spans="1:10" ht="30.75" thickBot="1" x14ac:dyDescent="0.3">
      <c r="A104" s="13">
        <v>3400894080626</v>
      </c>
      <c r="B104" s="11">
        <v>9408062</v>
      </c>
      <c r="C104" s="13">
        <v>3400930012154</v>
      </c>
      <c r="D104" s="13">
        <v>3001215</v>
      </c>
      <c r="E104" s="11">
        <v>63722806</v>
      </c>
      <c r="F104" s="11" t="s">
        <v>137</v>
      </c>
      <c r="G104" s="11" t="s">
        <v>116</v>
      </c>
      <c r="H104" s="11" t="s">
        <v>82</v>
      </c>
      <c r="I104" s="11" t="s">
        <v>25</v>
      </c>
      <c r="J104" s="12">
        <v>42520</v>
      </c>
    </row>
    <row r="105" spans="1:10" x14ac:dyDescent="0.25">
      <c r="A105" s="8">
        <v>3400894260318</v>
      </c>
      <c r="B105" s="9">
        <v>9426031</v>
      </c>
      <c r="C105" s="8">
        <v>3400930092675</v>
      </c>
      <c r="D105" s="8">
        <v>3009267</v>
      </c>
      <c r="E105" s="9">
        <v>62130342</v>
      </c>
      <c r="F105" s="9" t="s">
        <v>42</v>
      </c>
      <c r="G105" s="9" t="s">
        <v>43</v>
      </c>
      <c r="H105" s="9" t="s">
        <v>36</v>
      </c>
      <c r="I105" s="9" t="s">
        <v>25</v>
      </c>
      <c r="J105" s="10">
        <v>43074</v>
      </c>
    </row>
    <row r="106" spans="1:10" x14ac:dyDescent="0.25">
      <c r="A106" s="5">
        <v>3400894166535</v>
      </c>
      <c r="B106" s="4">
        <v>9416653</v>
      </c>
      <c r="C106" s="5">
        <v>3400930044599</v>
      </c>
      <c r="D106" s="5">
        <v>3004459</v>
      </c>
      <c r="E106" s="4">
        <v>64504550</v>
      </c>
      <c r="F106" s="4" t="s">
        <v>44</v>
      </c>
      <c r="G106" s="4" t="s">
        <v>43</v>
      </c>
      <c r="H106" s="4" t="s">
        <v>36</v>
      </c>
      <c r="I106" s="4" t="s">
        <v>25</v>
      </c>
      <c r="J106" s="3">
        <v>42646</v>
      </c>
    </row>
    <row r="107" spans="1:10" x14ac:dyDescent="0.25">
      <c r="A107" s="5">
        <v>3400894166764</v>
      </c>
      <c r="B107" s="4">
        <v>9416676</v>
      </c>
      <c r="C107" s="5">
        <v>3400930044605</v>
      </c>
      <c r="D107" s="5">
        <v>3004460</v>
      </c>
      <c r="E107" s="4">
        <v>69653644</v>
      </c>
      <c r="F107" s="4" t="s">
        <v>45</v>
      </c>
      <c r="G107" s="4" t="s">
        <v>43</v>
      </c>
      <c r="H107" s="4" t="s">
        <v>36</v>
      </c>
      <c r="I107" s="4" t="s">
        <v>25</v>
      </c>
      <c r="J107" s="3">
        <v>42646</v>
      </c>
    </row>
    <row r="108" spans="1:10" x14ac:dyDescent="0.25">
      <c r="A108" s="5">
        <v>3400893910481</v>
      </c>
      <c r="B108" s="4">
        <v>9391048</v>
      </c>
      <c r="C108" s="5">
        <v>3400921676327</v>
      </c>
      <c r="D108" s="5">
        <v>2167632</v>
      </c>
      <c r="E108" s="4">
        <v>63886766</v>
      </c>
      <c r="F108" s="4" t="s">
        <v>34</v>
      </c>
      <c r="G108" s="4" t="s">
        <v>35</v>
      </c>
      <c r="H108" s="4" t="s">
        <v>36</v>
      </c>
      <c r="I108" s="4" t="s">
        <v>14</v>
      </c>
      <c r="J108" s="3">
        <v>41393</v>
      </c>
    </row>
    <row r="109" spans="1:10" x14ac:dyDescent="0.25">
      <c r="A109" s="5">
        <v>3400892426150</v>
      </c>
      <c r="B109" s="4">
        <v>9242615</v>
      </c>
      <c r="C109" s="5">
        <v>3400936064997</v>
      </c>
      <c r="D109" s="5">
        <v>3606499</v>
      </c>
      <c r="E109" s="4">
        <v>64959320</v>
      </c>
      <c r="F109" s="4" t="s">
        <v>37</v>
      </c>
      <c r="G109" s="4" t="s">
        <v>35</v>
      </c>
      <c r="H109" s="4" t="s">
        <v>36</v>
      </c>
      <c r="I109" s="4" t="s">
        <v>14</v>
      </c>
      <c r="J109" s="3">
        <v>37658</v>
      </c>
    </row>
    <row r="110" spans="1:10" x14ac:dyDescent="0.25">
      <c r="A110" s="5">
        <v>3400892958538</v>
      </c>
      <c r="B110" s="4">
        <v>9295853</v>
      </c>
      <c r="C110" s="5">
        <v>3400937719100</v>
      </c>
      <c r="D110" s="5">
        <v>3771910</v>
      </c>
      <c r="E110" s="4">
        <v>68667580</v>
      </c>
      <c r="F110" s="4" t="s">
        <v>38</v>
      </c>
      <c r="G110" s="4" t="s">
        <v>35</v>
      </c>
      <c r="H110" s="4" t="s">
        <v>36</v>
      </c>
      <c r="I110" s="4" t="s">
        <v>14</v>
      </c>
      <c r="J110" s="3">
        <v>39162</v>
      </c>
    </row>
    <row r="111" spans="1:10" x14ac:dyDescent="0.25">
      <c r="A111" s="5">
        <v>3400894344674</v>
      </c>
      <c r="B111" s="4">
        <v>9434467</v>
      </c>
      <c r="C111" s="5">
        <v>3400930111017</v>
      </c>
      <c r="D111" s="5">
        <v>3011101</v>
      </c>
      <c r="E111" s="4">
        <v>61187835</v>
      </c>
      <c r="F111" s="4" t="s">
        <v>39</v>
      </c>
      <c r="G111" s="4" t="s">
        <v>35</v>
      </c>
      <c r="H111" s="4" t="s">
        <v>36</v>
      </c>
      <c r="I111" s="4" t="s">
        <v>14</v>
      </c>
      <c r="J111" s="3">
        <v>43194</v>
      </c>
    </row>
    <row r="112" spans="1:10" x14ac:dyDescent="0.25">
      <c r="A112" s="5">
        <v>3400892958828</v>
      </c>
      <c r="B112" s="4">
        <v>9295882</v>
      </c>
      <c r="C112" s="5">
        <v>3400937719568</v>
      </c>
      <c r="D112" s="5">
        <v>3771956</v>
      </c>
      <c r="E112" s="4">
        <v>68672848</v>
      </c>
      <c r="F112" s="4" t="s">
        <v>40</v>
      </c>
      <c r="G112" s="4" t="s">
        <v>35</v>
      </c>
      <c r="H112" s="4" t="s">
        <v>36</v>
      </c>
      <c r="I112" s="4" t="s">
        <v>14</v>
      </c>
      <c r="J112" s="3">
        <v>39162</v>
      </c>
    </row>
    <row r="113" spans="1:10" x14ac:dyDescent="0.25">
      <c r="A113" s="5">
        <v>3400893417256</v>
      </c>
      <c r="B113" s="4">
        <v>9341725</v>
      </c>
      <c r="C113" s="5">
        <v>3400939605227</v>
      </c>
      <c r="D113" s="5">
        <v>3960522</v>
      </c>
      <c r="E113" s="4">
        <v>66393935</v>
      </c>
      <c r="F113" s="4" t="s">
        <v>41</v>
      </c>
      <c r="G113" s="4" t="s">
        <v>35</v>
      </c>
      <c r="H113" s="4" t="s">
        <v>36</v>
      </c>
      <c r="I113" s="4" t="s">
        <v>14</v>
      </c>
      <c r="J113" s="3">
        <v>40196</v>
      </c>
    </row>
    <row r="114" spans="1:10" x14ac:dyDescent="0.25">
      <c r="A114" s="5">
        <v>3400894275275</v>
      </c>
      <c r="B114" s="4">
        <v>9427527</v>
      </c>
      <c r="C114" s="5">
        <v>3400930098943</v>
      </c>
      <c r="D114" s="5">
        <v>3009894</v>
      </c>
      <c r="E114" s="4">
        <v>61382671</v>
      </c>
      <c r="F114" s="4" t="s">
        <v>46</v>
      </c>
      <c r="G114" s="4" t="s">
        <v>47</v>
      </c>
      <c r="H114" s="4" t="s">
        <v>36</v>
      </c>
      <c r="I114" s="4" t="s">
        <v>25</v>
      </c>
      <c r="J114" s="3">
        <v>43074</v>
      </c>
    </row>
    <row r="115" spans="1:10" x14ac:dyDescent="0.25">
      <c r="A115" s="5">
        <v>3400894275336</v>
      </c>
      <c r="B115" s="4">
        <v>9427533</v>
      </c>
      <c r="C115" s="5">
        <v>3400930098950</v>
      </c>
      <c r="D115" s="5">
        <v>3009895</v>
      </c>
      <c r="E115" s="4">
        <v>67270711</v>
      </c>
      <c r="F115" s="4" t="s">
        <v>48</v>
      </c>
      <c r="G115" s="4" t="s">
        <v>47</v>
      </c>
      <c r="H115" s="4" t="s">
        <v>36</v>
      </c>
      <c r="I115" s="4" t="s">
        <v>25</v>
      </c>
      <c r="J115" s="3">
        <v>43074</v>
      </c>
    </row>
    <row r="116" spans="1:10" ht="15.75" thickBot="1" x14ac:dyDescent="0.3">
      <c r="A116" s="13">
        <v>3400894275565</v>
      </c>
      <c r="B116" s="11">
        <v>9427556</v>
      </c>
      <c r="C116" s="13">
        <v>3400930098967</v>
      </c>
      <c r="D116" s="13">
        <v>3009896</v>
      </c>
      <c r="E116" s="11">
        <v>64784134</v>
      </c>
      <c r="F116" s="11" t="s">
        <v>49</v>
      </c>
      <c r="G116" s="11" t="s">
        <v>47</v>
      </c>
      <c r="H116" s="11" t="s">
        <v>36</v>
      </c>
      <c r="I116" s="11" t="s">
        <v>25</v>
      </c>
      <c r="J116" s="12">
        <v>43074</v>
      </c>
    </row>
    <row r="117" spans="1:10" ht="30" x14ac:dyDescent="0.25">
      <c r="A117" s="8">
        <v>3400894065838</v>
      </c>
      <c r="B117" s="9">
        <v>9406583</v>
      </c>
      <c r="C117" s="8">
        <v>3400930010419</v>
      </c>
      <c r="D117" s="8">
        <v>3001041</v>
      </c>
      <c r="E117" s="9">
        <v>68056062</v>
      </c>
      <c r="F117" s="9" t="s">
        <v>159</v>
      </c>
      <c r="G117" s="9" t="s">
        <v>160</v>
      </c>
      <c r="H117" s="9" t="s">
        <v>0</v>
      </c>
      <c r="I117" s="9" t="s">
        <v>25</v>
      </c>
      <c r="J117" s="10">
        <v>42310</v>
      </c>
    </row>
    <row r="118" spans="1:10" ht="30" x14ac:dyDescent="0.25">
      <c r="A118" s="5">
        <v>3400894065838</v>
      </c>
      <c r="B118" s="4">
        <v>9406583</v>
      </c>
      <c r="C118" s="5">
        <v>3400930010433</v>
      </c>
      <c r="D118" s="5">
        <v>3001043</v>
      </c>
      <c r="E118" s="4">
        <v>68056062</v>
      </c>
      <c r="F118" s="4" t="s">
        <v>159</v>
      </c>
      <c r="G118" s="4" t="s">
        <v>160</v>
      </c>
      <c r="H118" s="4" t="s">
        <v>0</v>
      </c>
      <c r="I118" s="4" t="s">
        <v>25</v>
      </c>
      <c r="J118" s="3">
        <v>42310</v>
      </c>
    </row>
    <row r="119" spans="1:10" ht="30" x14ac:dyDescent="0.25">
      <c r="A119" s="5">
        <v>3400894066088</v>
      </c>
      <c r="B119" s="4">
        <v>9406608</v>
      </c>
      <c r="C119" s="5">
        <v>3400930010457</v>
      </c>
      <c r="D119" s="5">
        <v>3001045</v>
      </c>
      <c r="E119" s="4">
        <v>60812344</v>
      </c>
      <c r="F119" s="4" t="s">
        <v>161</v>
      </c>
      <c r="G119" s="4" t="s">
        <v>160</v>
      </c>
      <c r="H119" s="4" t="s">
        <v>0</v>
      </c>
      <c r="I119" s="4" t="s">
        <v>25</v>
      </c>
      <c r="J119" s="3">
        <v>42310</v>
      </c>
    </row>
    <row r="120" spans="1:10" ht="30" x14ac:dyDescent="0.25">
      <c r="A120" s="5">
        <v>3400894066088</v>
      </c>
      <c r="B120" s="4">
        <v>9406608</v>
      </c>
      <c r="C120" s="5">
        <v>3400930010488</v>
      </c>
      <c r="D120" s="5">
        <v>3001048</v>
      </c>
      <c r="E120" s="4">
        <v>60812344</v>
      </c>
      <c r="F120" s="4" t="s">
        <v>161</v>
      </c>
      <c r="G120" s="4" t="s">
        <v>160</v>
      </c>
      <c r="H120" s="4" t="s">
        <v>0</v>
      </c>
      <c r="I120" s="4" t="s">
        <v>25</v>
      </c>
      <c r="J120" s="3">
        <v>42310</v>
      </c>
    </row>
    <row r="121" spans="1:10" x14ac:dyDescent="0.25">
      <c r="A121" s="5">
        <v>3400891511147</v>
      </c>
      <c r="B121" s="4">
        <v>9151114</v>
      </c>
      <c r="C121" s="5">
        <v>3400934981180</v>
      </c>
      <c r="D121" s="5">
        <v>3498118</v>
      </c>
      <c r="E121" s="4">
        <v>69225686</v>
      </c>
      <c r="F121" s="4" t="s">
        <v>162</v>
      </c>
      <c r="G121" s="4" t="s">
        <v>163</v>
      </c>
      <c r="H121" s="4" t="s">
        <v>0</v>
      </c>
      <c r="I121" s="4" t="s">
        <v>14</v>
      </c>
      <c r="J121" s="3">
        <v>37257</v>
      </c>
    </row>
    <row r="122" spans="1:10" x14ac:dyDescent="0.25">
      <c r="A122" s="5">
        <v>3400892597393</v>
      </c>
      <c r="B122" s="4">
        <v>9259739</v>
      </c>
      <c r="C122" s="5">
        <v>3400935395382</v>
      </c>
      <c r="D122" s="5">
        <v>3539538</v>
      </c>
      <c r="E122" s="4">
        <v>66663761</v>
      </c>
      <c r="F122" s="4" t="s">
        <v>164</v>
      </c>
      <c r="G122" s="4" t="s">
        <v>163</v>
      </c>
      <c r="H122" s="4" t="s">
        <v>0</v>
      </c>
      <c r="I122" s="4" t="s">
        <v>14</v>
      </c>
      <c r="J122" s="3">
        <v>38884</v>
      </c>
    </row>
    <row r="123" spans="1:10" x14ac:dyDescent="0.25">
      <c r="A123" s="5">
        <v>3400892597454</v>
      </c>
      <c r="B123" s="4">
        <v>9259745</v>
      </c>
      <c r="C123" s="5">
        <v>3400935395153</v>
      </c>
      <c r="D123" s="5">
        <v>3539515</v>
      </c>
      <c r="E123" s="4">
        <v>66749096</v>
      </c>
      <c r="F123" s="4" t="s">
        <v>165</v>
      </c>
      <c r="G123" s="4" t="s">
        <v>163</v>
      </c>
      <c r="H123" s="4" t="s">
        <v>0</v>
      </c>
      <c r="I123" s="4" t="s">
        <v>14</v>
      </c>
      <c r="J123" s="3">
        <v>38882</v>
      </c>
    </row>
    <row r="124" spans="1:10" x14ac:dyDescent="0.25">
      <c r="A124" s="5">
        <v>3400893542484</v>
      </c>
      <c r="B124" s="4">
        <v>9354248</v>
      </c>
      <c r="C124" s="5">
        <v>3400949413379</v>
      </c>
      <c r="D124" s="5">
        <v>4941337</v>
      </c>
      <c r="E124" s="4">
        <v>65387858</v>
      </c>
      <c r="F124" s="4" t="s">
        <v>166</v>
      </c>
      <c r="G124" s="4" t="s">
        <v>167</v>
      </c>
      <c r="H124" s="4" t="s">
        <v>0</v>
      </c>
      <c r="I124" s="4" t="s">
        <v>25</v>
      </c>
      <c r="J124" s="3">
        <v>40784</v>
      </c>
    </row>
    <row r="125" spans="1:10" x14ac:dyDescent="0.25">
      <c r="A125" s="5">
        <v>3400893542484</v>
      </c>
      <c r="B125" s="4">
        <v>9354248</v>
      </c>
      <c r="C125" s="5">
        <v>3400949413430</v>
      </c>
      <c r="D125" s="5">
        <v>4941343</v>
      </c>
      <c r="E125" s="4">
        <v>65387858</v>
      </c>
      <c r="F125" s="4" t="s">
        <v>166</v>
      </c>
      <c r="G125" s="4" t="s">
        <v>167</v>
      </c>
      <c r="H125" s="4" t="s">
        <v>0</v>
      </c>
      <c r="I125" s="4" t="s">
        <v>25</v>
      </c>
      <c r="J125" s="3">
        <v>40728</v>
      </c>
    </row>
    <row r="126" spans="1:10" x14ac:dyDescent="0.25">
      <c r="A126" s="5">
        <v>3400893542545</v>
      </c>
      <c r="B126" s="4">
        <v>9354254</v>
      </c>
      <c r="C126" s="5">
        <v>3400949413669</v>
      </c>
      <c r="D126" s="5">
        <v>4941366</v>
      </c>
      <c r="E126" s="4">
        <v>69287684</v>
      </c>
      <c r="F126" s="4" t="s">
        <v>168</v>
      </c>
      <c r="G126" s="4" t="s">
        <v>167</v>
      </c>
      <c r="H126" s="4" t="s">
        <v>0</v>
      </c>
      <c r="I126" s="4" t="s">
        <v>25</v>
      </c>
      <c r="J126" s="3">
        <v>40784</v>
      </c>
    </row>
    <row r="127" spans="1:10" x14ac:dyDescent="0.25">
      <c r="A127" s="5">
        <v>3400893542545</v>
      </c>
      <c r="B127" s="4">
        <v>9354254</v>
      </c>
      <c r="C127" s="5">
        <v>3400949413720</v>
      </c>
      <c r="D127" s="5">
        <v>4941372</v>
      </c>
      <c r="E127" s="4">
        <v>69287684</v>
      </c>
      <c r="F127" s="4" t="s">
        <v>168</v>
      </c>
      <c r="G127" s="4" t="s">
        <v>167</v>
      </c>
      <c r="H127" s="4" t="s">
        <v>0</v>
      </c>
      <c r="I127" s="4" t="s">
        <v>25</v>
      </c>
      <c r="J127" s="3">
        <v>40728</v>
      </c>
    </row>
    <row r="128" spans="1:10" x14ac:dyDescent="0.25">
      <c r="A128" s="5">
        <v>3400893542606</v>
      </c>
      <c r="B128" s="4">
        <v>9354260</v>
      </c>
      <c r="C128" s="5">
        <v>3400949413898</v>
      </c>
      <c r="D128" s="5">
        <v>4941389</v>
      </c>
      <c r="E128" s="4">
        <v>69908842</v>
      </c>
      <c r="F128" s="4" t="s">
        <v>169</v>
      </c>
      <c r="G128" s="4" t="s">
        <v>167</v>
      </c>
      <c r="H128" s="4" t="s">
        <v>0</v>
      </c>
      <c r="I128" s="4" t="s">
        <v>25</v>
      </c>
      <c r="J128" s="3">
        <v>40784</v>
      </c>
    </row>
    <row r="129" spans="1:10" x14ac:dyDescent="0.25">
      <c r="A129" s="5">
        <v>3400893542606</v>
      </c>
      <c r="B129" s="4">
        <v>9354260</v>
      </c>
      <c r="C129" s="5">
        <v>3400949413959</v>
      </c>
      <c r="D129" s="5">
        <v>4941395</v>
      </c>
      <c r="E129" s="4">
        <v>69908842</v>
      </c>
      <c r="F129" s="4" t="s">
        <v>169</v>
      </c>
      <c r="G129" s="4" t="s">
        <v>167</v>
      </c>
      <c r="H129" s="4" t="s">
        <v>0</v>
      </c>
      <c r="I129" s="4" t="s">
        <v>25</v>
      </c>
      <c r="J129" s="3">
        <v>40728</v>
      </c>
    </row>
    <row r="130" spans="1:10" x14ac:dyDescent="0.25">
      <c r="A130" s="5">
        <v>3400893430842</v>
      </c>
      <c r="B130" s="4">
        <v>9343084</v>
      </c>
      <c r="C130" s="5">
        <v>3400938517217</v>
      </c>
      <c r="D130" s="5">
        <v>3851721</v>
      </c>
      <c r="E130" s="4">
        <v>62542883</v>
      </c>
      <c r="F130" s="4" t="s">
        <v>170</v>
      </c>
      <c r="G130" s="4" t="s">
        <v>171</v>
      </c>
      <c r="H130" s="4" t="s">
        <v>0</v>
      </c>
      <c r="I130" s="4" t="s">
        <v>25</v>
      </c>
      <c r="J130" s="3" t="s">
        <v>172</v>
      </c>
    </row>
    <row r="131" spans="1:10" x14ac:dyDescent="0.25">
      <c r="A131" s="5">
        <v>3400893430842</v>
      </c>
      <c r="B131" s="4">
        <v>9343084</v>
      </c>
      <c r="C131" s="5">
        <v>3400938517385</v>
      </c>
      <c r="D131" s="5">
        <v>3851738</v>
      </c>
      <c r="E131" s="4">
        <v>62542883</v>
      </c>
      <c r="F131" s="4" t="s">
        <v>170</v>
      </c>
      <c r="G131" s="4" t="s">
        <v>171</v>
      </c>
      <c r="H131" s="4" t="s">
        <v>0</v>
      </c>
      <c r="I131" s="4" t="s">
        <v>25</v>
      </c>
      <c r="J131" s="3" t="s">
        <v>173</v>
      </c>
    </row>
    <row r="132" spans="1:10" x14ac:dyDescent="0.25">
      <c r="A132" s="5">
        <v>3400893430842</v>
      </c>
      <c r="B132" s="4">
        <v>9343084</v>
      </c>
      <c r="C132" s="5">
        <v>3400939981864</v>
      </c>
      <c r="D132" s="5">
        <v>3998186</v>
      </c>
      <c r="E132" s="4">
        <v>62542883</v>
      </c>
      <c r="F132" s="4" t="s">
        <v>170</v>
      </c>
      <c r="G132" s="4" t="s">
        <v>171</v>
      </c>
      <c r="H132" s="4" t="s">
        <v>0</v>
      </c>
      <c r="I132" s="4" t="s">
        <v>25</v>
      </c>
      <c r="J132" s="3" t="s">
        <v>174</v>
      </c>
    </row>
    <row r="133" spans="1:10" x14ac:dyDescent="0.25">
      <c r="A133" s="5">
        <v>3400893430842</v>
      </c>
      <c r="B133" s="4">
        <v>9343084</v>
      </c>
      <c r="C133" s="5">
        <v>3400939981635</v>
      </c>
      <c r="D133" s="5">
        <v>3998163</v>
      </c>
      <c r="E133" s="4">
        <v>62542883</v>
      </c>
      <c r="F133" s="4" t="s">
        <v>170</v>
      </c>
      <c r="G133" s="4" t="s">
        <v>171</v>
      </c>
      <c r="H133" s="4" t="s">
        <v>0</v>
      </c>
      <c r="I133" s="4" t="s">
        <v>25</v>
      </c>
      <c r="J133" s="4" t="s">
        <v>175</v>
      </c>
    </row>
    <row r="134" spans="1:10" x14ac:dyDescent="0.25">
      <c r="A134" s="5">
        <v>3400893430903</v>
      </c>
      <c r="B134" s="4">
        <v>9343090</v>
      </c>
      <c r="C134" s="5">
        <v>3400938517675</v>
      </c>
      <c r="D134" s="5">
        <v>3851767</v>
      </c>
      <c r="E134" s="4">
        <v>63213271</v>
      </c>
      <c r="F134" s="4" t="s">
        <v>176</v>
      </c>
      <c r="G134" s="4" t="s">
        <v>171</v>
      </c>
      <c r="H134" s="4" t="s">
        <v>0</v>
      </c>
      <c r="I134" s="4" t="s">
        <v>25</v>
      </c>
      <c r="J134" s="4" t="s">
        <v>177</v>
      </c>
    </row>
    <row r="135" spans="1:10" x14ac:dyDescent="0.25">
      <c r="A135" s="5">
        <v>3400893430903</v>
      </c>
      <c r="B135" s="4">
        <v>9343090</v>
      </c>
      <c r="C135" s="5">
        <v>3400938517736</v>
      </c>
      <c r="D135" s="5">
        <v>3851773</v>
      </c>
      <c r="E135" s="4">
        <v>63213271</v>
      </c>
      <c r="F135" s="4" t="s">
        <v>176</v>
      </c>
      <c r="G135" s="4" t="s">
        <v>171</v>
      </c>
      <c r="H135" s="4" t="s">
        <v>0</v>
      </c>
      <c r="I135" s="4" t="s">
        <v>25</v>
      </c>
      <c r="J135" s="4" t="s">
        <v>178</v>
      </c>
    </row>
    <row r="136" spans="1:10" x14ac:dyDescent="0.25">
      <c r="A136" s="5">
        <v>3400893430903</v>
      </c>
      <c r="B136" s="4">
        <v>9343090</v>
      </c>
      <c r="C136" s="5">
        <v>3400939981925</v>
      </c>
      <c r="D136" s="5">
        <v>3998192</v>
      </c>
      <c r="E136" s="4">
        <v>63213271</v>
      </c>
      <c r="F136" s="4" t="s">
        <v>176</v>
      </c>
      <c r="G136" s="4" t="s">
        <v>171</v>
      </c>
      <c r="H136" s="4" t="s">
        <v>0</v>
      </c>
      <c r="I136" s="4" t="s">
        <v>25</v>
      </c>
      <c r="J136" s="4" t="s">
        <v>179</v>
      </c>
    </row>
    <row r="137" spans="1:10" x14ac:dyDescent="0.25">
      <c r="A137" s="5">
        <v>3400893330807</v>
      </c>
      <c r="B137" s="4">
        <v>9333080</v>
      </c>
      <c r="C137" s="5">
        <v>3400938649420</v>
      </c>
      <c r="D137" s="5">
        <v>3864942</v>
      </c>
      <c r="E137" s="4">
        <v>60583187</v>
      </c>
      <c r="F137" s="4" t="s">
        <v>180</v>
      </c>
      <c r="G137" s="4" t="s">
        <v>181</v>
      </c>
      <c r="H137" s="4" t="s">
        <v>0</v>
      </c>
      <c r="I137" s="4" t="s">
        <v>25</v>
      </c>
      <c r="J137" s="3">
        <v>40241</v>
      </c>
    </row>
    <row r="138" spans="1:10" x14ac:dyDescent="0.25">
      <c r="A138" s="5">
        <v>3400893330975</v>
      </c>
      <c r="B138" s="4">
        <v>9333097</v>
      </c>
      <c r="C138" s="5">
        <v>3400938649659</v>
      </c>
      <c r="D138" s="5">
        <v>3864965</v>
      </c>
      <c r="E138" s="4">
        <v>65313021</v>
      </c>
      <c r="F138" s="4" t="s">
        <v>182</v>
      </c>
      <c r="G138" s="4" t="s">
        <v>181</v>
      </c>
      <c r="H138" s="4" t="s">
        <v>0</v>
      </c>
      <c r="I138" s="4" t="s">
        <v>25</v>
      </c>
      <c r="J138" s="3">
        <v>40241</v>
      </c>
    </row>
    <row r="139" spans="1:10" x14ac:dyDescent="0.25">
      <c r="A139" s="5">
        <v>3400893393840</v>
      </c>
      <c r="B139" s="4">
        <v>9339384</v>
      </c>
      <c r="C139" s="5">
        <v>3400939354644</v>
      </c>
      <c r="D139" s="5">
        <v>3935464</v>
      </c>
      <c r="E139" s="4">
        <v>60670037</v>
      </c>
      <c r="F139" s="4" t="s">
        <v>183</v>
      </c>
      <c r="G139" s="4" t="s">
        <v>184</v>
      </c>
      <c r="H139" s="4" t="s">
        <v>0</v>
      </c>
      <c r="I139" s="4" t="s">
        <v>25</v>
      </c>
      <c r="J139" s="3">
        <v>41572</v>
      </c>
    </row>
    <row r="140" spans="1:10" x14ac:dyDescent="0.25">
      <c r="A140" s="5">
        <v>3400893393840</v>
      </c>
      <c r="B140" s="4">
        <v>9339384</v>
      </c>
      <c r="C140" s="5">
        <v>3400939354415</v>
      </c>
      <c r="D140" s="5">
        <v>3935441</v>
      </c>
      <c r="E140" s="4">
        <v>60670037</v>
      </c>
      <c r="F140" s="4" t="s">
        <v>183</v>
      </c>
      <c r="G140" s="4" t="s">
        <v>184</v>
      </c>
      <c r="H140" s="4" t="s">
        <v>0</v>
      </c>
      <c r="I140" s="4" t="s">
        <v>25</v>
      </c>
      <c r="J140" s="3">
        <v>40102</v>
      </c>
    </row>
    <row r="141" spans="1:10" x14ac:dyDescent="0.25">
      <c r="A141" s="5">
        <v>3400893393901</v>
      </c>
      <c r="B141" s="4">
        <v>9339390</v>
      </c>
      <c r="C141" s="5">
        <v>3400939355016</v>
      </c>
      <c r="D141" s="5">
        <v>3935501</v>
      </c>
      <c r="E141" s="4">
        <v>60514839</v>
      </c>
      <c r="F141" s="4" t="s">
        <v>185</v>
      </c>
      <c r="G141" s="4" t="s">
        <v>184</v>
      </c>
      <c r="H141" s="4" t="s">
        <v>0</v>
      </c>
      <c r="I141" s="4" t="s">
        <v>25</v>
      </c>
      <c r="J141" s="3">
        <v>41572</v>
      </c>
    </row>
    <row r="142" spans="1:10" ht="15.75" thickBot="1" x14ac:dyDescent="0.3">
      <c r="A142" s="13">
        <v>3400893393901</v>
      </c>
      <c r="B142" s="11">
        <v>9339390</v>
      </c>
      <c r="C142" s="13">
        <v>3400939354873</v>
      </c>
      <c r="D142" s="13">
        <v>3935487</v>
      </c>
      <c r="E142" s="11">
        <v>60514839</v>
      </c>
      <c r="F142" s="11" t="s">
        <v>185</v>
      </c>
      <c r="G142" s="11" t="s">
        <v>184</v>
      </c>
      <c r="H142" s="11" t="s">
        <v>0</v>
      </c>
      <c r="I142" s="11" t="s">
        <v>25</v>
      </c>
      <c r="J142" s="12">
        <v>40102</v>
      </c>
    </row>
    <row r="143" spans="1:10" x14ac:dyDescent="0.25">
      <c r="A143" s="8">
        <v>3400894086130</v>
      </c>
      <c r="B143" s="9">
        <v>9408613</v>
      </c>
      <c r="C143" s="8">
        <v>3400927939150</v>
      </c>
      <c r="D143" s="8">
        <v>2793915</v>
      </c>
      <c r="E143" s="9">
        <v>64424905</v>
      </c>
      <c r="F143" s="9" t="s">
        <v>186</v>
      </c>
      <c r="G143" s="9" t="s">
        <v>187</v>
      </c>
      <c r="H143" s="9" t="s">
        <v>188</v>
      </c>
      <c r="I143" s="9" t="s">
        <v>25</v>
      </c>
      <c r="J143" s="10">
        <v>42136</v>
      </c>
    </row>
    <row r="144" spans="1:10" x14ac:dyDescent="0.25">
      <c r="A144" s="5">
        <v>3400894086369</v>
      </c>
      <c r="B144" s="4">
        <v>9408636</v>
      </c>
      <c r="C144" s="5">
        <v>3400927939211</v>
      </c>
      <c r="D144" s="5">
        <v>2793921</v>
      </c>
      <c r="E144" s="4">
        <v>67933658</v>
      </c>
      <c r="F144" s="4" t="s">
        <v>189</v>
      </c>
      <c r="G144" s="4" t="s">
        <v>187</v>
      </c>
      <c r="H144" s="4" t="s">
        <v>188</v>
      </c>
      <c r="I144" s="4" t="s">
        <v>25</v>
      </c>
      <c r="J144" s="3">
        <v>42136</v>
      </c>
    </row>
    <row r="145" spans="1:10" x14ac:dyDescent="0.25">
      <c r="A145" s="5">
        <v>3400894086420</v>
      </c>
      <c r="B145" s="4">
        <v>9408642</v>
      </c>
      <c r="C145" s="5">
        <v>3400927939389</v>
      </c>
      <c r="D145" s="5">
        <v>2793938</v>
      </c>
      <c r="E145" s="4">
        <v>68954979</v>
      </c>
      <c r="F145" s="4" t="s">
        <v>190</v>
      </c>
      <c r="G145" s="4" t="s">
        <v>187</v>
      </c>
      <c r="H145" s="4" t="s">
        <v>188</v>
      </c>
      <c r="I145" s="4" t="s">
        <v>25</v>
      </c>
      <c r="J145" s="3">
        <v>42136</v>
      </c>
    </row>
    <row r="146" spans="1:10" x14ac:dyDescent="0.25">
      <c r="A146" s="5">
        <v>3400894086598</v>
      </c>
      <c r="B146" s="4">
        <v>9408659</v>
      </c>
      <c r="C146" s="5">
        <v>3400927939440</v>
      </c>
      <c r="D146" s="5">
        <v>2793944</v>
      </c>
      <c r="E146" s="4">
        <v>62854032</v>
      </c>
      <c r="F146" s="4" t="s">
        <v>191</v>
      </c>
      <c r="G146" s="4" t="s">
        <v>187</v>
      </c>
      <c r="H146" s="4" t="s">
        <v>188</v>
      </c>
      <c r="I146" s="4" t="s">
        <v>25</v>
      </c>
      <c r="J146" s="3">
        <v>42136</v>
      </c>
    </row>
    <row r="147" spans="1:10" x14ac:dyDescent="0.25">
      <c r="A147" s="5">
        <v>3400894086659</v>
      </c>
      <c r="B147" s="4">
        <v>9408665</v>
      </c>
      <c r="C147" s="5">
        <v>3400927939099</v>
      </c>
      <c r="D147" s="5">
        <v>2793909</v>
      </c>
      <c r="E147" s="4">
        <v>62170657</v>
      </c>
      <c r="F147" s="4" t="s">
        <v>192</v>
      </c>
      <c r="G147" s="4" t="s">
        <v>187</v>
      </c>
      <c r="H147" s="4" t="s">
        <v>188</v>
      </c>
      <c r="I147" s="4" t="s">
        <v>25</v>
      </c>
      <c r="J147" s="3">
        <v>42136</v>
      </c>
    </row>
    <row r="148" spans="1:10" x14ac:dyDescent="0.25">
      <c r="A148" s="5">
        <v>3400892472973</v>
      </c>
      <c r="B148" s="4">
        <v>9247297</v>
      </c>
      <c r="C148" s="5">
        <v>3400935780188</v>
      </c>
      <c r="D148" s="5">
        <v>3578018</v>
      </c>
      <c r="E148" s="4">
        <v>65329591</v>
      </c>
      <c r="F148" s="4" t="s">
        <v>193</v>
      </c>
      <c r="G148" s="4" t="s">
        <v>194</v>
      </c>
      <c r="H148" s="4" t="s">
        <v>188</v>
      </c>
      <c r="I148" s="4" t="s">
        <v>14</v>
      </c>
      <c r="J148" s="3">
        <v>37753</v>
      </c>
    </row>
    <row r="149" spans="1:10" x14ac:dyDescent="0.25">
      <c r="A149" s="5">
        <v>3400892634685</v>
      </c>
      <c r="B149" s="4">
        <v>9263468</v>
      </c>
      <c r="C149" s="5">
        <v>3400936347977</v>
      </c>
      <c r="D149" s="5">
        <v>3634797</v>
      </c>
      <c r="E149" s="4">
        <v>62483399</v>
      </c>
      <c r="F149" s="4" t="s">
        <v>195</v>
      </c>
      <c r="G149" s="4" t="s">
        <v>194</v>
      </c>
      <c r="H149" s="4" t="s">
        <v>188</v>
      </c>
      <c r="I149" s="4" t="s">
        <v>14</v>
      </c>
      <c r="J149" s="3">
        <v>38252</v>
      </c>
    </row>
    <row r="150" spans="1:10" x14ac:dyDescent="0.25">
      <c r="A150" s="5">
        <v>3400892474755</v>
      </c>
      <c r="B150" s="4">
        <v>9247475</v>
      </c>
      <c r="C150" s="5">
        <v>3400935779878</v>
      </c>
      <c r="D150" s="5">
        <v>3577987</v>
      </c>
      <c r="E150" s="4">
        <v>68963451</v>
      </c>
      <c r="F150" s="4" t="s">
        <v>196</v>
      </c>
      <c r="G150" s="4" t="s">
        <v>194</v>
      </c>
      <c r="H150" s="4" t="s">
        <v>188</v>
      </c>
      <c r="I150" s="4" t="s">
        <v>14</v>
      </c>
      <c r="J150" s="4" t="s">
        <v>197</v>
      </c>
    </row>
    <row r="151" spans="1:10" x14ac:dyDescent="0.25">
      <c r="A151" s="5">
        <v>3400892634746</v>
      </c>
      <c r="B151" s="4">
        <v>9263474</v>
      </c>
      <c r="C151" s="5">
        <v>3400936348059</v>
      </c>
      <c r="D151" s="5">
        <v>3634805</v>
      </c>
      <c r="E151" s="4">
        <v>60749100</v>
      </c>
      <c r="F151" s="4" t="s">
        <v>198</v>
      </c>
      <c r="G151" s="4" t="s">
        <v>194</v>
      </c>
      <c r="H151" s="4" t="s">
        <v>188</v>
      </c>
      <c r="I151" s="4" t="s">
        <v>14</v>
      </c>
      <c r="J151" s="3">
        <v>38252</v>
      </c>
    </row>
    <row r="152" spans="1:10" x14ac:dyDescent="0.25">
      <c r="A152" s="5">
        <v>3400892473284</v>
      </c>
      <c r="B152" s="4">
        <v>9247328</v>
      </c>
      <c r="C152" s="5">
        <v>3400935779298</v>
      </c>
      <c r="D152" s="5">
        <v>3577929</v>
      </c>
      <c r="E152" s="4">
        <v>65913137</v>
      </c>
      <c r="F152" s="4" t="s">
        <v>199</v>
      </c>
      <c r="G152" s="4" t="s">
        <v>194</v>
      </c>
      <c r="H152" s="4" t="s">
        <v>188</v>
      </c>
      <c r="I152" s="4" t="s">
        <v>14</v>
      </c>
      <c r="J152" s="3">
        <v>37753</v>
      </c>
    </row>
    <row r="153" spans="1:10" x14ac:dyDescent="0.25">
      <c r="A153" s="5">
        <v>3400892473284</v>
      </c>
      <c r="B153" s="4">
        <v>9247328</v>
      </c>
      <c r="C153" s="5">
        <v>3400935779359</v>
      </c>
      <c r="D153" s="5">
        <v>3577935</v>
      </c>
      <c r="E153" s="4">
        <v>65913137</v>
      </c>
      <c r="F153" s="4" t="s">
        <v>199</v>
      </c>
      <c r="G153" s="4" t="s">
        <v>194</v>
      </c>
      <c r="H153" s="4" t="s">
        <v>188</v>
      </c>
      <c r="I153" s="4" t="s">
        <v>14</v>
      </c>
      <c r="J153" s="4" t="s">
        <v>200</v>
      </c>
    </row>
    <row r="154" spans="1:10" x14ac:dyDescent="0.25">
      <c r="A154" s="5">
        <v>3400892634807</v>
      </c>
      <c r="B154" s="4">
        <v>9263480</v>
      </c>
      <c r="C154" s="5">
        <v>3400936348110</v>
      </c>
      <c r="D154" s="5">
        <v>3634811</v>
      </c>
      <c r="E154" s="4">
        <v>67112526</v>
      </c>
      <c r="F154" s="4" t="s">
        <v>201</v>
      </c>
      <c r="G154" s="4" t="s">
        <v>194</v>
      </c>
      <c r="H154" s="4" t="s">
        <v>188</v>
      </c>
      <c r="I154" s="4" t="s">
        <v>14</v>
      </c>
      <c r="J154" s="3">
        <v>38252</v>
      </c>
    </row>
    <row r="155" spans="1:10" x14ac:dyDescent="0.25">
      <c r="A155" s="5">
        <v>3400894160151</v>
      </c>
      <c r="B155" s="4">
        <v>9416015</v>
      </c>
      <c r="C155" s="5">
        <v>3400927903021</v>
      </c>
      <c r="D155" s="5">
        <v>2790302</v>
      </c>
      <c r="E155" s="4">
        <v>67050131</v>
      </c>
      <c r="F155" s="4" t="s">
        <v>202</v>
      </c>
      <c r="G155" s="4" t="s">
        <v>203</v>
      </c>
      <c r="H155" s="4" t="s">
        <v>188</v>
      </c>
      <c r="I155" s="4" t="s">
        <v>25</v>
      </c>
      <c r="J155" s="3">
        <v>42509</v>
      </c>
    </row>
    <row r="156" spans="1:10" x14ac:dyDescent="0.25">
      <c r="A156" s="5">
        <v>3400894160212</v>
      </c>
      <c r="B156" s="4">
        <v>9416021</v>
      </c>
      <c r="C156" s="5">
        <v>3400927903199</v>
      </c>
      <c r="D156" s="5">
        <v>2790319</v>
      </c>
      <c r="E156" s="4">
        <v>67945023</v>
      </c>
      <c r="F156" s="4" t="s">
        <v>204</v>
      </c>
      <c r="G156" s="4" t="s">
        <v>203</v>
      </c>
      <c r="H156" s="4" t="s">
        <v>188</v>
      </c>
      <c r="I156" s="4" t="s">
        <v>25</v>
      </c>
      <c r="J156" s="3">
        <v>42509</v>
      </c>
    </row>
    <row r="157" spans="1:10" ht="15.75" thickBot="1" x14ac:dyDescent="0.3">
      <c r="A157" s="13">
        <v>3400894160380</v>
      </c>
      <c r="B157" s="11">
        <v>9416038</v>
      </c>
      <c r="C157" s="13">
        <v>3400927903250</v>
      </c>
      <c r="D157" s="13">
        <v>2790325</v>
      </c>
      <c r="E157" s="11">
        <v>68787170</v>
      </c>
      <c r="F157" s="11" t="s">
        <v>205</v>
      </c>
      <c r="G157" s="11" t="s">
        <v>203</v>
      </c>
      <c r="H157" s="11" t="s">
        <v>188</v>
      </c>
      <c r="I157" s="11" t="s">
        <v>25</v>
      </c>
      <c r="J157" s="12">
        <v>42509</v>
      </c>
    </row>
    <row r="158" spans="1:10" x14ac:dyDescent="0.25">
      <c r="A158" s="8">
        <v>3400894187875</v>
      </c>
      <c r="B158" s="9">
        <v>9418787</v>
      </c>
      <c r="C158" s="8">
        <v>3400955023012</v>
      </c>
      <c r="D158" s="8">
        <v>5502301</v>
      </c>
      <c r="E158" s="9">
        <v>69531804</v>
      </c>
      <c r="F158" s="9" t="s">
        <v>53</v>
      </c>
      <c r="G158" s="9" t="s">
        <v>54</v>
      </c>
      <c r="H158" s="9" t="s">
        <v>52</v>
      </c>
      <c r="I158" s="9" t="s">
        <v>25</v>
      </c>
      <c r="J158" s="10">
        <v>42758</v>
      </c>
    </row>
    <row r="159" spans="1:10" x14ac:dyDescent="0.25">
      <c r="A159" s="5">
        <v>3400893983522</v>
      </c>
      <c r="B159" s="4">
        <v>9398352</v>
      </c>
      <c r="C159" s="5">
        <v>3400958598043</v>
      </c>
      <c r="D159" s="5">
        <v>5859804</v>
      </c>
      <c r="E159" s="4">
        <v>61467125</v>
      </c>
      <c r="F159" s="4" t="s">
        <v>55</v>
      </c>
      <c r="G159" s="4" t="s">
        <v>56</v>
      </c>
      <c r="H159" s="4" t="s">
        <v>52</v>
      </c>
      <c r="I159" s="4" t="s">
        <v>25</v>
      </c>
      <c r="J159" s="3">
        <v>42052</v>
      </c>
    </row>
    <row r="160" spans="1:10" x14ac:dyDescent="0.25">
      <c r="A160" s="5">
        <v>3400892137377</v>
      </c>
      <c r="B160" s="4">
        <v>9213737</v>
      </c>
      <c r="C160" s="5">
        <v>3400956207015</v>
      </c>
      <c r="D160" s="5">
        <v>5620701</v>
      </c>
      <c r="E160" s="4">
        <v>64542736</v>
      </c>
      <c r="F160" s="4" t="s">
        <v>50</v>
      </c>
      <c r="G160" s="4" t="s">
        <v>51</v>
      </c>
      <c r="H160" s="4" t="s">
        <v>52</v>
      </c>
      <c r="I160" s="4" t="s">
        <v>14</v>
      </c>
      <c r="J160" s="3">
        <v>36528</v>
      </c>
    </row>
    <row r="161" spans="1:10" ht="15.75" thickBot="1" x14ac:dyDescent="0.3">
      <c r="A161" s="13">
        <v>3400894023036</v>
      </c>
      <c r="B161" s="11">
        <v>9402303</v>
      </c>
      <c r="C161" s="13">
        <v>3400958676208</v>
      </c>
      <c r="D161" s="13">
        <v>5867620</v>
      </c>
      <c r="E161" s="11">
        <v>67582262</v>
      </c>
      <c r="F161" s="11" t="s">
        <v>57</v>
      </c>
      <c r="G161" s="11" t="s">
        <v>58</v>
      </c>
      <c r="H161" s="11" t="s">
        <v>52</v>
      </c>
      <c r="I161" s="11" t="s">
        <v>25</v>
      </c>
      <c r="J161" s="12">
        <v>42060</v>
      </c>
    </row>
    <row r="162" spans="1:10" x14ac:dyDescent="0.25">
      <c r="A162" s="8">
        <v>3400894120469</v>
      </c>
      <c r="B162" s="9">
        <v>9412046</v>
      </c>
      <c r="C162" s="8">
        <v>3400930016169</v>
      </c>
      <c r="D162" s="8">
        <v>3001616</v>
      </c>
      <c r="E162" s="9">
        <v>66513085</v>
      </c>
      <c r="F162" s="9" t="s">
        <v>206</v>
      </c>
      <c r="G162" s="9" t="s">
        <v>207</v>
      </c>
      <c r="H162" s="9" t="s">
        <v>144</v>
      </c>
      <c r="I162" s="9" t="s">
        <v>25</v>
      </c>
      <c r="J162" s="10">
        <v>42387</v>
      </c>
    </row>
    <row r="163" spans="1:10" x14ac:dyDescent="0.25">
      <c r="A163" s="5">
        <v>3400894120520</v>
      </c>
      <c r="B163" s="4">
        <v>9412052</v>
      </c>
      <c r="C163" s="5">
        <v>3400930016213</v>
      </c>
      <c r="D163" s="5">
        <v>3001621</v>
      </c>
      <c r="E163" s="4">
        <v>64332894</v>
      </c>
      <c r="F163" s="4" t="s">
        <v>208</v>
      </c>
      <c r="G163" s="4" t="s">
        <v>207</v>
      </c>
      <c r="H163" s="4" t="s">
        <v>144</v>
      </c>
      <c r="I163" s="4" t="s">
        <v>25</v>
      </c>
      <c r="J163" s="3" t="s">
        <v>209</v>
      </c>
    </row>
    <row r="164" spans="1:10" x14ac:dyDescent="0.25">
      <c r="A164" s="5">
        <v>3400894179313</v>
      </c>
      <c r="B164" s="4">
        <v>9417931</v>
      </c>
      <c r="C164" s="5">
        <v>3400930040072</v>
      </c>
      <c r="D164" s="5">
        <v>3004007</v>
      </c>
      <c r="E164" s="4">
        <v>64332894</v>
      </c>
      <c r="F164" s="4" t="s">
        <v>208</v>
      </c>
      <c r="G164" s="4" t="s">
        <v>207</v>
      </c>
      <c r="H164" s="4" t="s">
        <v>144</v>
      </c>
      <c r="I164" s="4" t="s">
        <v>25</v>
      </c>
      <c r="J164" s="3">
        <v>42836</v>
      </c>
    </row>
    <row r="165" spans="1:10" x14ac:dyDescent="0.25">
      <c r="A165" s="5">
        <v>3400892275963</v>
      </c>
      <c r="B165" s="4">
        <v>9227596</v>
      </c>
      <c r="C165" s="5">
        <v>3400935463203</v>
      </c>
      <c r="D165" s="5">
        <v>3546320</v>
      </c>
      <c r="E165" s="4">
        <v>61404477</v>
      </c>
      <c r="F165" s="4" t="s">
        <v>210</v>
      </c>
      <c r="G165" s="4" t="s">
        <v>211</v>
      </c>
      <c r="H165" s="4" t="s">
        <v>144</v>
      </c>
      <c r="I165" s="4" t="s">
        <v>14</v>
      </c>
      <c r="J165" s="3">
        <v>37714</v>
      </c>
    </row>
    <row r="166" spans="1:10" x14ac:dyDescent="0.25">
      <c r="A166" s="5">
        <v>3400892389387</v>
      </c>
      <c r="B166" s="4">
        <v>9238938</v>
      </c>
      <c r="C166" s="5">
        <v>3400935946492</v>
      </c>
      <c r="D166" s="5">
        <v>3594649</v>
      </c>
      <c r="E166" s="4">
        <v>64745003</v>
      </c>
      <c r="F166" s="4" t="s">
        <v>212</v>
      </c>
      <c r="G166" s="4" t="s">
        <v>211</v>
      </c>
      <c r="H166" s="4" t="s">
        <v>144</v>
      </c>
      <c r="I166" s="4" t="s">
        <v>14</v>
      </c>
      <c r="J166" s="3">
        <v>37858</v>
      </c>
    </row>
    <row r="167" spans="1:10" ht="15.75" thickBot="1" x14ac:dyDescent="0.3">
      <c r="A167" s="13">
        <v>3400892925998</v>
      </c>
      <c r="B167" s="11">
        <v>9292599</v>
      </c>
      <c r="C167" s="13">
        <v>3400937722988</v>
      </c>
      <c r="D167" s="13">
        <v>3772298</v>
      </c>
      <c r="E167" s="11">
        <v>65979151</v>
      </c>
      <c r="F167" s="11" t="s">
        <v>213</v>
      </c>
      <c r="G167" s="11" t="s">
        <v>211</v>
      </c>
      <c r="H167" s="11" t="s">
        <v>144</v>
      </c>
      <c r="I167" s="11" t="s">
        <v>14</v>
      </c>
      <c r="J167" s="12">
        <v>39204</v>
      </c>
    </row>
    <row r="168" spans="1:10" x14ac:dyDescent="0.25">
      <c r="A168" s="8">
        <v>3400893408261</v>
      </c>
      <c r="B168" s="9">
        <v>9340826</v>
      </c>
      <c r="C168" s="8">
        <v>3400939535166</v>
      </c>
      <c r="D168" s="8">
        <v>3953516</v>
      </c>
      <c r="E168" s="9">
        <v>68735818</v>
      </c>
      <c r="F168" s="9" t="s">
        <v>214</v>
      </c>
      <c r="G168" s="9" t="s">
        <v>215</v>
      </c>
      <c r="H168" s="9" t="s">
        <v>216</v>
      </c>
      <c r="I168" s="9" t="s">
        <v>14</v>
      </c>
      <c r="J168" s="10">
        <v>40297</v>
      </c>
    </row>
    <row r="169" spans="1:10" x14ac:dyDescent="0.25">
      <c r="A169" s="5">
        <v>3400893408261</v>
      </c>
      <c r="B169" s="4">
        <v>9340826</v>
      </c>
      <c r="C169" s="5">
        <v>3400936077546</v>
      </c>
      <c r="D169" s="5">
        <v>3607754</v>
      </c>
      <c r="E169" s="4">
        <v>68735818</v>
      </c>
      <c r="F169" s="4" t="s">
        <v>214</v>
      </c>
      <c r="G169" s="4" t="s">
        <v>215</v>
      </c>
      <c r="H169" s="4" t="s">
        <v>216</v>
      </c>
      <c r="I169" s="4" t="s">
        <v>14</v>
      </c>
      <c r="J169" s="4" t="s">
        <v>217</v>
      </c>
    </row>
    <row r="170" spans="1:10" ht="15.75" thickBot="1" x14ac:dyDescent="0.3">
      <c r="A170" s="13">
        <v>3400894419419</v>
      </c>
      <c r="B170" s="11">
        <v>9441941</v>
      </c>
      <c r="C170" s="13">
        <v>3400930157640</v>
      </c>
      <c r="D170" s="13">
        <v>3015764</v>
      </c>
      <c r="E170" s="11"/>
      <c r="F170" s="11" t="s">
        <v>218</v>
      </c>
      <c r="G170" s="11" t="s">
        <v>219</v>
      </c>
      <c r="H170" s="11" t="s">
        <v>216</v>
      </c>
      <c r="I170" s="11" t="s">
        <v>25</v>
      </c>
      <c r="J170" s="11"/>
    </row>
    <row r="171" spans="1:10" x14ac:dyDescent="0.25">
      <c r="A171" s="8">
        <v>3400891977028</v>
      </c>
      <c r="B171" s="9">
        <v>9197702</v>
      </c>
      <c r="C171" s="8">
        <v>3400956060030</v>
      </c>
      <c r="D171" s="8">
        <v>5606003</v>
      </c>
      <c r="E171" s="9">
        <v>65348481</v>
      </c>
      <c r="F171" s="9" t="s">
        <v>59</v>
      </c>
      <c r="G171" s="9" t="s">
        <v>60</v>
      </c>
      <c r="H171" s="9" t="s">
        <v>61</v>
      </c>
      <c r="I171" s="9" t="s">
        <v>14</v>
      </c>
      <c r="J171" s="10">
        <v>36130</v>
      </c>
    </row>
    <row r="172" spans="1:10" x14ac:dyDescent="0.25">
      <c r="A172" s="5">
        <v>3400891977196</v>
      </c>
      <c r="B172" s="4">
        <v>9197719</v>
      </c>
      <c r="C172" s="5">
        <v>3400956060269</v>
      </c>
      <c r="D172" s="5">
        <v>5606026</v>
      </c>
      <c r="E172" s="4">
        <v>62002638</v>
      </c>
      <c r="F172" s="4" t="s">
        <v>62</v>
      </c>
      <c r="G172" s="4" t="s">
        <v>60</v>
      </c>
      <c r="H172" s="4" t="s">
        <v>61</v>
      </c>
      <c r="I172" s="4" t="s">
        <v>14</v>
      </c>
      <c r="J172" s="3">
        <v>36130</v>
      </c>
    </row>
    <row r="173" spans="1:10" x14ac:dyDescent="0.25">
      <c r="A173" s="5">
        <v>3400894274506</v>
      </c>
      <c r="B173" s="4">
        <v>9427450</v>
      </c>
      <c r="C173" s="5">
        <v>3400955034452</v>
      </c>
      <c r="D173" s="5">
        <v>5503445</v>
      </c>
      <c r="E173" s="4">
        <v>64018979</v>
      </c>
      <c r="F173" s="4" t="s">
        <v>63</v>
      </c>
      <c r="G173" s="4" t="s">
        <v>64</v>
      </c>
      <c r="H173" s="4" t="s">
        <v>61</v>
      </c>
      <c r="I173" s="4" t="s">
        <v>25</v>
      </c>
      <c r="J173" s="3">
        <v>43136</v>
      </c>
    </row>
    <row r="174" spans="1:10" x14ac:dyDescent="0.25">
      <c r="A174" s="5">
        <v>3400894274674</v>
      </c>
      <c r="B174" s="4">
        <v>9427467</v>
      </c>
      <c r="C174" s="5">
        <v>3400955034469</v>
      </c>
      <c r="D174" s="5">
        <v>5503446</v>
      </c>
      <c r="E174" s="4">
        <v>68929381</v>
      </c>
      <c r="F174" s="4" t="s">
        <v>65</v>
      </c>
      <c r="G174" s="4" t="s">
        <v>64</v>
      </c>
      <c r="H174" s="4" t="s">
        <v>61</v>
      </c>
      <c r="I174" s="4" t="s">
        <v>25</v>
      </c>
      <c r="J174" s="3">
        <v>43136</v>
      </c>
    </row>
    <row r="175" spans="1:10" x14ac:dyDescent="0.25">
      <c r="A175" s="5">
        <v>3400894281658</v>
      </c>
      <c r="B175" s="4">
        <v>9428165</v>
      </c>
      <c r="C175" s="5">
        <v>3400930105375</v>
      </c>
      <c r="D175" s="5">
        <v>3010537</v>
      </c>
      <c r="E175" s="4">
        <v>64237955</v>
      </c>
      <c r="F175" s="4" t="s">
        <v>66</v>
      </c>
      <c r="G175" s="4" t="s">
        <v>67</v>
      </c>
      <c r="H175" s="4" t="s">
        <v>61</v>
      </c>
      <c r="I175" s="4" t="s">
        <v>25</v>
      </c>
      <c r="J175" s="3">
        <v>43045</v>
      </c>
    </row>
    <row r="176" spans="1:10" ht="15.75" thickBot="1" x14ac:dyDescent="0.3">
      <c r="A176" s="13">
        <v>3400894238317</v>
      </c>
      <c r="B176" s="11">
        <v>9423831</v>
      </c>
      <c r="C176" s="13">
        <v>3400930083031</v>
      </c>
      <c r="D176" s="13">
        <v>3008303</v>
      </c>
      <c r="E176" s="11">
        <v>64102473</v>
      </c>
      <c r="F176" s="11" t="s">
        <v>68</v>
      </c>
      <c r="G176" s="11" t="s">
        <v>67</v>
      </c>
      <c r="H176" s="11" t="s">
        <v>61</v>
      </c>
      <c r="I176" s="11" t="s">
        <v>25</v>
      </c>
      <c r="J176" s="12">
        <v>42990</v>
      </c>
    </row>
    <row r="177" spans="1:10" x14ac:dyDescent="0.25">
      <c r="A177" s="8">
        <v>3400893919309</v>
      </c>
      <c r="B177" s="9">
        <v>9391930</v>
      </c>
      <c r="C177" s="8">
        <v>3400949742073</v>
      </c>
      <c r="D177" s="8">
        <v>4974207</v>
      </c>
      <c r="E177" s="9">
        <v>66702538</v>
      </c>
      <c r="F177" s="9" t="s">
        <v>220</v>
      </c>
      <c r="G177" s="9" t="s">
        <v>221</v>
      </c>
      <c r="H177" s="9" t="s">
        <v>222</v>
      </c>
      <c r="I177" s="9" t="s">
        <v>14</v>
      </c>
      <c r="J177" s="10">
        <v>41428</v>
      </c>
    </row>
    <row r="178" spans="1:10" x14ac:dyDescent="0.25">
      <c r="A178" s="5">
        <v>3400893919309</v>
      </c>
      <c r="B178" s="4">
        <v>9391930</v>
      </c>
      <c r="C178" s="5">
        <v>3400949742134</v>
      </c>
      <c r="D178" s="5">
        <v>4974213</v>
      </c>
      <c r="E178" s="4">
        <v>66702538</v>
      </c>
      <c r="F178" s="4" t="s">
        <v>220</v>
      </c>
      <c r="G178" s="4" t="s">
        <v>221</v>
      </c>
      <c r="H178" s="4" t="s">
        <v>222</v>
      </c>
      <c r="I178" s="4" t="s">
        <v>14</v>
      </c>
      <c r="J178" s="3">
        <v>41428</v>
      </c>
    </row>
    <row r="179" spans="1:10" x14ac:dyDescent="0.25">
      <c r="A179" s="5">
        <v>3400891640748</v>
      </c>
      <c r="B179" s="4">
        <v>9164074</v>
      </c>
      <c r="C179" s="5">
        <v>3400934199691</v>
      </c>
      <c r="D179" s="5">
        <v>3419969</v>
      </c>
      <c r="E179" s="4">
        <v>66702538</v>
      </c>
      <c r="F179" s="4" t="s">
        <v>220</v>
      </c>
      <c r="G179" s="4" t="s">
        <v>221</v>
      </c>
      <c r="H179" s="4" t="s">
        <v>222</v>
      </c>
      <c r="I179" s="4" t="s">
        <v>14</v>
      </c>
      <c r="J179" s="3">
        <v>35480</v>
      </c>
    </row>
    <row r="180" spans="1:10" x14ac:dyDescent="0.25">
      <c r="A180" s="5">
        <v>3400893919477</v>
      </c>
      <c r="B180" s="4">
        <v>9391947</v>
      </c>
      <c r="C180" s="5">
        <v>3400949741823</v>
      </c>
      <c r="D180" s="5">
        <v>4974182</v>
      </c>
      <c r="E180" s="4">
        <v>64679852</v>
      </c>
      <c r="F180" s="4" t="s">
        <v>223</v>
      </c>
      <c r="G180" s="4" t="s">
        <v>221</v>
      </c>
      <c r="H180" s="4" t="s">
        <v>222</v>
      </c>
      <c r="I180" s="4" t="s">
        <v>14</v>
      </c>
      <c r="J180" s="3">
        <v>41428</v>
      </c>
    </row>
    <row r="181" spans="1:10" x14ac:dyDescent="0.25">
      <c r="A181" s="5">
        <v>3400893919477</v>
      </c>
      <c r="B181" s="4">
        <v>9391947</v>
      </c>
      <c r="C181" s="5">
        <v>3400949741991</v>
      </c>
      <c r="D181" s="5">
        <v>4974199</v>
      </c>
      <c r="E181" s="4">
        <v>64679852</v>
      </c>
      <c r="F181" s="4" t="s">
        <v>223</v>
      </c>
      <c r="G181" s="4" t="s">
        <v>221</v>
      </c>
      <c r="H181" s="4" t="s">
        <v>222</v>
      </c>
      <c r="I181" s="4" t="s">
        <v>14</v>
      </c>
      <c r="J181" s="3">
        <v>41428</v>
      </c>
    </row>
    <row r="182" spans="1:10" x14ac:dyDescent="0.25">
      <c r="A182" s="5">
        <v>3400892133126</v>
      </c>
      <c r="B182" s="4">
        <v>9213312</v>
      </c>
      <c r="C182" s="5">
        <v>3400934975509</v>
      </c>
      <c r="D182" s="5">
        <v>3497550</v>
      </c>
      <c r="E182" s="4">
        <v>64679852</v>
      </c>
      <c r="F182" s="4" t="s">
        <v>223</v>
      </c>
      <c r="G182" s="4" t="s">
        <v>221</v>
      </c>
      <c r="H182" s="4" t="s">
        <v>222</v>
      </c>
      <c r="I182" s="4" t="s">
        <v>14</v>
      </c>
      <c r="J182" s="3">
        <v>36483</v>
      </c>
    </row>
    <row r="183" spans="1:10" x14ac:dyDescent="0.25">
      <c r="A183" s="5">
        <v>3400892417806</v>
      </c>
      <c r="B183" s="4">
        <v>9241780</v>
      </c>
      <c r="C183" s="5">
        <v>3400934384417</v>
      </c>
      <c r="D183" s="5">
        <v>3438441</v>
      </c>
      <c r="E183" s="4">
        <v>61681780</v>
      </c>
      <c r="F183" s="4" t="s">
        <v>224</v>
      </c>
      <c r="G183" s="4" t="s">
        <v>221</v>
      </c>
      <c r="H183" s="4" t="s">
        <v>222</v>
      </c>
      <c r="I183" s="4" t="s">
        <v>14</v>
      </c>
      <c r="J183" s="3">
        <v>37572</v>
      </c>
    </row>
    <row r="184" spans="1:10" x14ac:dyDescent="0.25">
      <c r="A184" s="5">
        <v>3400892417974</v>
      </c>
      <c r="B184" s="4">
        <v>9241797</v>
      </c>
      <c r="C184" s="5">
        <v>3400934384585</v>
      </c>
      <c r="D184" s="5">
        <v>3438458</v>
      </c>
      <c r="E184" s="4">
        <v>65063557</v>
      </c>
      <c r="F184" s="4" t="s">
        <v>225</v>
      </c>
      <c r="G184" s="4" t="s">
        <v>221</v>
      </c>
      <c r="H184" s="4" t="s">
        <v>222</v>
      </c>
      <c r="I184" s="4" t="s">
        <v>14</v>
      </c>
      <c r="J184" s="3">
        <v>37572</v>
      </c>
    </row>
    <row r="185" spans="1:10" x14ac:dyDescent="0.25">
      <c r="A185" s="5">
        <v>3400892418407</v>
      </c>
      <c r="B185" s="4">
        <v>9241840</v>
      </c>
      <c r="C185" s="5">
        <v>3400934384646</v>
      </c>
      <c r="D185" s="5">
        <v>3438464</v>
      </c>
      <c r="E185" s="4">
        <v>62756314</v>
      </c>
      <c r="F185" s="4" t="s">
        <v>226</v>
      </c>
      <c r="G185" s="4" t="s">
        <v>221</v>
      </c>
      <c r="H185" s="4" t="s">
        <v>222</v>
      </c>
      <c r="I185" s="4" t="s">
        <v>14</v>
      </c>
      <c r="J185" s="3">
        <v>37572</v>
      </c>
    </row>
    <row r="186" spans="1:10" x14ac:dyDescent="0.25">
      <c r="A186" s="5">
        <v>3400892418056</v>
      </c>
      <c r="B186" s="4">
        <v>9241805</v>
      </c>
      <c r="C186" s="5">
        <v>3400934384707</v>
      </c>
      <c r="D186" s="5">
        <v>3438470</v>
      </c>
      <c r="E186" s="4">
        <v>60664365</v>
      </c>
      <c r="F186" s="4" t="s">
        <v>227</v>
      </c>
      <c r="G186" s="4" t="s">
        <v>221</v>
      </c>
      <c r="H186" s="4" t="s">
        <v>222</v>
      </c>
      <c r="I186" s="4" t="s">
        <v>14</v>
      </c>
      <c r="J186" s="3">
        <v>37572</v>
      </c>
    </row>
    <row r="187" spans="1:10" x14ac:dyDescent="0.25">
      <c r="A187" s="5">
        <v>3400892418117</v>
      </c>
      <c r="B187" s="4">
        <v>9241811</v>
      </c>
      <c r="C187" s="5">
        <v>3400934384875</v>
      </c>
      <c r="D187" s="5">
        <v>3438487</v>
      </c>
      <c r="E187" s="4">
        <v>66883241</v>
      </c>
      <c r="F187" s="4" t="s">
        <v>228</v>
      </c>
      <c r="G187" s="4" t="s">
        <v>221</v>
      </c>
      <c r="H187" s="4" t="s">
        <v>222</v>
      </c>
      <c r="I187" s="4" t="s">
        <v>14</v>
      </c>
      <c r="J187" s="3">
        <v>37572</v>
      </c>
    </row>
    <row r="188" spans="1:10" x14ac:dyDescent="0.25">
      <c r="A188" s="5">
        <v>3400892418285</v>
      </c>
      <c r="B188" s="4">
        <v>9241828</v>
      </c>
      <c r="C188" s="5">
        <v>3400934384936</v>
      </c>
      <c r="D188" s="5">
        <v>3438493</v>
      </c>
      <c r="E188" s="4">
        <v>68337700</v>
      </c>
      <c r="F188" s="4" t="s">
        <v>229</v>
      </c>
      <c r="G188" s="4" t="s">
        <v>221</v>
      </c>
      <c r="H188" s="4" t="s">
        <v>222</v>
      </c>
      <c r="I188" s="4" t="s">
        <v>14</v>
      </c>
      <c r="J188" s="3">
        <v>37572</v>
      </c>
    </row>
    <row r="189" spans="1:10" x14ac:dyDescent="0.25">
      <c r="A189" s="5">
        <v>3400892418346</v>
      </c>
      <c r="B189" s="4">
        <v>9241834</v>
      </c>
      <c r="C189" s="5">
        <v>3400934385018</v>
      </c>
      <c r="D189" s="5">
        <v>3438501</v>
      </c>
      <c r="E189" s="4">
        <v>68906742</v>
      </c>
      <c r="F189" s="4" t="s">
        <v>230</v>
      </c>
      <c r="G189" s="4" t="s">
        <v>221</v>
      </c>
      <c r="H189" s="4" t="s">
        <v>222</v>
      </c>
      <c r="I189" s="4" t="s">
        <v>14</v>
      </c>
      <c r="J189" s="3">
        <v>37572</v>
      </c>
    </row>
    <row r="190" spans="1:10" x14ac:dyDescent="0.25">
      <c r="A190" s="5">
        <v>3400892418575</v>
      </c>
      <c r="B190" s="4">
        <v>9241857</v>
      </c>
      <c r="C190" s="5">
        <v>3400934385186</v>
      </c>
      <c r="D190" s="5">
        <v>3438518</v>
      </c>
      <c r="E190" s="4">
        <v>64361814</v>
      </c>
      <c r="F190" s="4" t="s">
        <v>231</v>
      </c>
      <c r="G190" s="4" t="s">
        <v>221</v>
      </c>
      <c r="H190" s="4" t="s">
        <v>222</v>
      </c>
      <c r="I190" s="4" t="s">
        <v>14</v>
      </c>
      <c r="J190" s="3">
        <v>37572</v>
      </c>
    </row>
    <row r="191" spans="1:10" x14ac:dyDescent="0.25">
      <c r="A191" s="5">
        <v>3400893969915</v>
      </c>
      <c r="B191" s="4">
        <v>9396991</v>
      </c>
      <c r="C191" s="5">
        <v>3400927552861</v>
      </c>
      <c r="D191" s="5">
        <v>2755286</v>
      </c>
      <c r="E191" s="4">
        <v>64316662</v>
      </c>
      <c r="F191" s="4" t="s">
        <v>232</v>
      </c>
      <c r="G191" s="4" t="s">
        <v>233</v>
      </c>
      <c r="H191" s="4" t="s">
        <v>222</v>
      </c>
      <c r="I191" s="4" t="s">
        <v>25</v>
      </c>
      <c r="J191" s="3">
        <v>41879</v>
      </c>
    </row>
    <row r="192" spans="1:10" x14ac:dyDescent="0.25">
      <c r="A192" s="5">
        <v>3400893141489</v>
      </c>
      <c r="B192" s="4">
        <v>9314148</v>
      </c>
      <c r="C192" s="5">
        <v>3400938294439</v>
      </c>
      <c r="D192" s="5">
        <v>3829443</v>
      </c>
      <c r="E192" s="4">
        <v>64316662</v>
      </c>
      <c r="F192" s="4" t="s">
        <v>232</v>
      </c>
      <c r="G192" s="4" t="s">
        <v>233</v>
      </c>
      <c r="H192" s="4" t="s">
        <v>222</v>
      </c>
      <c r="I192" s="4" t="s">
        <v>25</v>
      </c>
      <c r="J192" s="4" t="s">
        <v>234</v>
      </c>
    </row>
    <row r="193" spans="1:10" x14ac:dyDescent="0.25">
      <c r="A193" s="5">
        <v>3400893969915</v>
      </c>
      <c r="B193" s="4">
        <v>9396991</v>
      </c>
      <c r="C193" s="5">
        <v>3400927553004</v>
      </c>
      <c r="D193" s="5">
        <v>2755300</v>
      </c>
      <c r="E193" s="4">
        <v>64316662</v>
      </c>
      <c r="F193" s="4" t="s">
        <v>232</v>
      </c>
      <c r="G193" s="4" t="s">
        <v>233</v>
      </c>
      <c r="H193" s="4" t="s">
        <v>222</v>
      </c>
      <c r="I193" s="4" t="s">
        <v>25</v>
      </c>
      <c r="J193" s="3">
        <v>41879</v>
      </c>
    </row>
    <row r="194" spans="1:10" x14ac:dyDescent="0.25">
      <c r="A194" s="5">
        <v>3400893141489</v>
      </c>
      <c r="B194" s="4">
        <v>9314148</v>
      </c>
      <c r="C194" s="5">
        <v>3400938294729</v>
      </c>
      <c r="D194" s="5">
        <v>3829472</v>
      </c>
      <c r="E194" s="4">
        <v>64316662</v>
      </c>
      <c r="F194" s="4" t="s">
        <v>232</v>
      </c>
      <c r="G194" s="4" t="s">
        <v>233</v>
      </c>
      <c r="H194" s="4" t="s">
        <v>222</v>
      </c>
      <c r="I194" s="4" t="s">
        <v>25</v>
      </c>
      <c r="J194" s="4" t="s">
        <v>235</v>
      </c>
    </row>
    <row r="195" spans="1:10" x14ac:dyDescent="0.25">
      <c r="A195" s="5">
        <v>3400893969915</v>
      </c>
      <c r="B195" s="4">
        <v>9396991</v>
      </c>
      <c r="C195" s="5">
        <v>3400927552922</v>
      </c>
      <c r="D195" s="5">
        <v>2755292</v>
      </c>
      <c r="E195" s="4">
        <v>64316662</v>
      </c>
      <c r="F195" s="4" t="s">
        <v>232</v>
      </c>
      <c r="G195" s="4" t="s">
        <v>233</v>
      </c>
      <c r="H195" s="4" t="s">
        <v>222</v>
      </c>
      <c r="I195" s="4" t="s">
        <v>25</v>
      </c>
      <c r="J195" s="3">
        <v>41879</v>
      </c>
    </row>
    <row r="196" spans="1:10" x14ac:dyDescent="0.25">
      <c r="A196" s="5">
        <v>3400893141489</v>
      </c>
      <c r="B196" s="4">
        <v>9314148</v>
      </c>
      <c r="C196" s="5">
        <v>3400938294668</v>
      </c>
      <c r="D196" s="5">
        <v>3829466</v>
      </c>
      <c r="E196" s="4">
        <v>64316662</v>
      </c>
      <c r="F196" s="4" t="s">
        <v>232</v>
      </c>
      <c r="G196" s="4" t="s">
        <v>233</v>
      </c>
      <c r="H196" s="4" t="s">
        <v>222</v>
      </c>
      <c r="I196" s="4" t="s">
        <v>25</v>
      </c>
      <c r="J196" s="4" t="s">
        <v>234</v>
      </c>
    </row>
    <row r="197" spans="1:10" x14ac:dyDescent="0.25">
      <c r="A197" s="5">
        <v>3400893919828</v>
      </c>
      <c r="B197" s="4">
        <v>9391982</v>
      </c>
      <c r="C197" s="5">
        <v>3400921687781</v>
      </c>
      <c r="D197" s="5">
        <v>2168778</v>
      </c>
      <c r="E197" s="4">
        <v>63450352</v>
      </c>
      <c r="F197" s="4" t="s">
        <v>236</v>
      </c>
      <c r="G197" s="4" t="s">
        <v>233</v>
      </c>
      <c r="H197" s="4" t="s">
        <v>222</v>
      </c>
      <c r="I197" s="4" t="s">
        <v>25</v>
      </c>
      <c r="J197" s="3">
        <v>41850</v>
      </c>
    </row>
    <row r="198" spans="1:10" x14ac:dyDescent="0.25">
      <c r="A198" s="5">
        <v>3400893919828</v>
      </c>
      <c r="B198" s="4">
        <v>9391982</v>
      </c>
      <c r="C198" s="5">
        <v>3400921687903</v>
      </c>
      <c r="D198" s="5">
        <v>2168790</v>
      </c>
      <c r="E198" s="4">
        <v>63450352</v>
      </c>
      <c r="F198" s="4" t="s">
        <v>236</v>
      </c>
      <c r="G198" s="4" t="s">
        <v>233</v>
      </c>
      <c r="H198" s="4" t="s">
        <v>222</v>
      </c>
      <c r="I198" s="4" t="s">
        <v>25</v>
      </c>
      <c r="J198" s="3">
        <v>41850</v>
      </c>
    </row>
    <row r="199" spans="1:10" x14ac:dyDescent="0.25">
      <c r="A199" s="5">
        <v>3400893919828</v>
      </c>
      <c r="B199" s="4">
        <v>9391982</v>
      </c>
      <c r="C199" s="5">
        <v>3400921687842</v>
      </c>
      <c r="D199" s="5">
        <v>2168784</v>
      </c>
      <c r="E199" s="4">
        <v>63450352</v>
      </c>
      <c r="F199" s="4" t="s">
        <v>236</v>
      </c>
      <c r="G199" s="4" t="s">
        <v>233</v>
      </c>
      <c r="H199" s="4" t="s">
        <v>222</v>
      </c>
      <c r="I199" s="4" t="s">
        <v>25</v>
      </c>
      <c r="J199" s="3">
        <v>41850</v>
      </c>
    </row>
    <row r="200" spans="1:10" x14ac:dyDescent="0.25">
      <c r="A200" s="5">
        <v>3400893970164</v>
      </c>
      <c r="B200" s="4">
        <v>9397016</v>
      </c>
      <c r="C200" s="5">
        <v>3400927552403</v>
      </c>
      <c r="D200" s="5">
        <v>2755240</v>
      </c>
      <c r="E200" s="4">
        <v>65086919</v>
      </c>
      <c r="F200" s="4" t="s">
        <v>237</v>
      </c>
      <c r="G200" s="4" t="s">
        <v>233</v>
      </c>
      <c r="H200" s="4" t="s">
        <v>222</v>
      </c>
      <c r="I200" s="4" t="s">
        <v>25</v>
      </c>
      <c r="J200" s="3">
        <v>41879</v>
      </c>
    </row>
    <row r="201" spans="1:10" x14ac:dyDescent="0.25">
      <c r="A201" s="5">
        <v>3400893070659</v>
      </c>
      <c r="B201" s="4">
        <v>9307065</v>
      </c>
      <c r="C201" s="5">
        <v>3400938054835</v>
      </c>
      <c r="D201" s="5">
        <v>3805483</v>
      </c>
      <c r="E201" s="4">
        <v>65086919</v>
      </c>
      <c r="F201" s="4" t="s">
        <v>237</v>
      </c>
      <c r="G201" s="4" t="s">
        <v>233</v>
      </c>
      <c r="H201" s="4" t="s">
        <v>222</v>
      </c>
      <c r="I201" s="4" t="s">
        <v>25</v>
      </c>
      <c r="J201" s="4" t="s">
        <v>238</v>
      </c>
    </row>
    <row r="202" spans="1:10" x14ac:dyDescent="0.25">
      <c r="A202" s="5">
        <v>3400893970164</v>
      </c>
      <c r="B202" s="4">
        <v>9397016</v>
      </c>
      <c r="C202" s="5">
        <v>3400927552632</v>
      </c>
      <c r="D202" s="5">
        <v>2755263</v>
      </c>
      <c r="E202" s="4">
        <v>65086919</v>
      </c>
      <c r="F202" s="4" t="s">
        <v>237</v>
      </c>
      <c r="G202" s="4" t="s">
        <v>233</v>
      </c>
      <c r="H202" s="4" t="s">
        <v>222</v>
      </c>
      <c r="I202" s="4" t="s">
        <v>25</v>
      </c>
      <c r="J202" s="3">
        <v>41879</v>
      </c>
    </row>
    <row r="203" spans="1:10" x14ac:dyDescent="0.25">
      <c r="A203" s="5">
        <v>3400893070659</v>
      </c>
      <c r="B203" s="4">
        <v>9307065</v>
      </c>
      <c r="C203" s="5">
        <v>3400938055146</v>
      </c>
      <c r="D203" s="5">
        <v>3805514</v>
      </c>
      <c r="E203" s="4">
        <v>65086919</v>
      </c>
      <c r="F203" s="4" t="s">
        <v>237</v>
      </c>
      <c r="G203" s="4" t="s">
        <v>233</v>
      </c>
      <c r="H203" s="4" t="s">
        <v>222</v>
      </c>
      <c r="I203" s="4" t="s">
        <v>25</v>
      </c>
      <c r="J203" s="4" t="s">
        <v>239</v>
      </c>
    </row>
    <row r="204" spans="1:10" x14ac:dyDescent="0.25">
      <c r="A204" s="5">
        <v>3400893970164</v>
      </c>
      <c r="B204" s="4">
        <v>9397016</v>
      </c>
      <c r="C204" s="5">
        <v>3400927552571</v>
      </c>
      <c r="D204" s="5">
        <v>2755257</v>
      </c>
      <c r="E204" s="4">
        <v>65086919</v>
      </c>
      <c r="F204" s="4" t="s">
        <v>237</v>
      </c>
      <c r="G204" s="4" t="s">
        <v>233</v>
      </c>
      <c r="H204" s="4" t="s">
        <v>222</v>
      </c>
      <c r="I204" s="4" t="s">
        <v>25</v>
      </c>
      <c r="J204" s="3">
        <v>41879</v>
      </c>
    </row>
    <row r="205" spans="1:10" ht="15.75" thickBot="1" x14ac:dyDescent="0.3">
      <c r="A205" s="13">
        <v>3400893070659</v>
      </c>
      <c r="B205" s="11">
        <v>9307065</v>
      </c>
      <c r="C205" s="13">
        <v>3400938055085</v>
      </c>
      <c r="D205" s="13">
        <v>3805508</v>
      </c>
      <c r="E205" s="11">
        <v>65086919</v>
      </c>
      <c r="F205" s="11" t="s">
        <v>237</v>
      </c>
      <c r="G205" s="11" t="s">
        <v>233</v>
      </c>
      <c r="H205" s="11" t="s">
        <v>222</v>
      </c>
      <c r="I205" s="11" t="s">
        <v>25</v>
      </c>
      <c r="J205" s="11" t="s">
        <v>240</v>
      </c>
    </row>
    <row r="206" spans="1:10" x14ac:dyDescent="0.25">
      <c r="A206" s="8">
        <v>3400892200972</v>
      </c>
      <c r="B206" s="9">
        <v>9220097</v>
      </c>
      <c r="C206" s="8">
        <v>3400956210374</v>
      </c>
      <c r="D206" s="8">
        <v>5621037</v>
      </c>
      <c r="E206" s="9">
        <v>61276045</v>
      </c>
      <c r="F206" s="9" t="s">
        <v>69</v>
      </c>
      <c r="G206" s="9" t="s">
        <v>70</v>
      </c>
      <c r="H206" s="9" t="s">
        <v>71</v>
      </c>
      <c r="I206" s="9" t="s">
        <v>14</v>
      </c>
      <c r="J206" s="10">
        <v>36873</v>
      </c>
    </row>
    <row r="207" spans="1:10" x14ac:dyDescent="0.25">
      <c r="A207" s="5">
        <v>3400894356042</v>
      </c>
      <c r="B207" s="4">
        <v>9435604</v>
      </c>
      <c r="C207" s="5">
        <v>3400955049500</v>
      </c>
      <c r="D207" s="5">
        <v>5504950</v>
      </c>
      <c r="E207" s="4">
        <v>62425937</v>
      </c>
      <c r="F207" s="4" t="s">
        <v>72</v>
      </c>
      <c r="G207" s="4" t="s">
        <v>73</v>
      </c>
      <c r="H207" s="4" t="s">
        <v>71</v>
      </c>
      <c r="I207" s="4" t="s">
        <v>25</v>
      </c>
      <c r="J207" s="3">
        <v>43318</v>
      </c>
    </row>
    <row r="208" spans="1:10" x14ac:dyDescent="0.25">
      <c r="A208" s="5">
        <v>3400894387619</v>
      </c>
      <c r="B208" s="4">
        <v>9438761</v>
      </c>
      <c r="C208" s="5">
        <v>3400955054351</v>
      </c>
      <c r="D208" s="5">
        <v>5505435</v>
      </c>
      <c r="E208" s="4">
        <v>61529324</v>
      </c>
      <c r="F208" s="4" t="s">
        <v>74</v>
      </c>
      <c r="G208" s="4" t="s">
        <v>75</v>
      </c>
      <c r="H208" s="4" t="s">
        <v>71</v>
      </c>
      <c r="I208" s="4" t="s">
        <v>25</v>
      </c>
      <c r="J208" s="3">
        <v>43326</v>
      </c>
    </row>
    <row r="209" spans="1:10" x14ac:dyDescent="0.25">
      <c r="A209" s="5">
        <v>3400894387787</v>
      </c>
      <c r="B209" s="4">
        <v>9438778</v>
      </c>
      <c r="C209" s="5">
        <v>3400955054412</v>
      </c>
      <c r="D209" s="5">
        <v>5505441</v>
      </c>
      <c r="E209" s="4">
        <v>61193788</v>
      </c>
      <c r="F209" s="4" t="s">
        <v>76</v>
      </c>
      <c r="G209" s="4" t="s">
        <v>75</v>
      </c>
      <c r="H209" s="4" t="s">
        <v>71</v>
      </c>
      <c r="I209" s="4" t="s">
        <v>25</v>
      </c>
      <c r="J209" s="3">
        <v>43326</v>
      </c>
    </row>
    <row r="210" spans="1:10" x14ac:dyDescent="0.25">
      <c r="A210" s="5">
        <v>3400894383475</v>
      </c>
      <c r="B210" s="4">
        <v>9438347</v>
      </c>
      <c r="C210" s="5">
        <v>3400955055082</v>
      </c>
      <c r="D210" s="5">
        <v>5505508</v>
      </c>
      <c r="E210" s="4">
        <v>62787822</v>
      </c>
      <c r="F210" s="4" t="s">
        <v>77</v>
      </c>
      <c r="G210" s="4" t="s">
        <v>78</v>
      </c>
      <c r="H210" s="4" t="s">
        <v>71</v>
      </c>
      <c r="I210" s="4" t="s">
        <v>25</v>
      </c>
      <c r="J210" s="3">
        <v>43361</v>
      </c>
    </row>
    <row r="211" spans="1:10" ht="15.75" thickBot="1" x14ac:dyDescent="0.3">
      <c r="A211" s="13">
        <v>3400894417286</v>
      </c>
      <c r="B211" s="13">
        <v>9441728</v>
      </c>
      <c r="C211" s="13">
        <v>3400955056713</v>
      </c>
      <c r="D211" s="13">
        <v>5505671</v>
      </c>
      <c r="E211" s="11">
        <v>64461946</v>
      </c>
      <c r="F211" s="11" t="s">
        <v>142</v>
      </c>
      <c r="G211" s="11" t="s">
        <v>143</v>
      </c>
      <c r="H211" s="11" t="s">
        <v>71</v>
      </c>
      <c r="I211" s="11" t="s">
        <v>25</v>
      </c>
      <c r="J211" s="11"/>
    </row>
    <row r="212" spans="1:10" x14ac:dyDescent="0.25">
      <c r="A212" s="8"/>
      <c r="B212" s="9"/>
      <c r="C212" s="8"/>
      <c r="D212" s="8"/>
      <c r="E212" s="9"/>
      <c r="F212" s="9"/>
      <c r="G212" s="9"/>
      <c r="H212" s="9"/>
      <c r="I212" s="9"/>
      <c r="J212"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C2:F19"/>
  <sheetViews>
    <sheetView showGridLines="0" zoomScaleNormal="100" workbookViewId="0">
      <selection activeCell="C13" sqref="C13"/>
    </sheetView>
  </sheetViews>
  <sheetFormatPr baseColWidth="10" defaultRowHeight="15" x14ac:dyDescent="0.25"/>
  <cols>
    <col min="7" max="7" width="11.42578125" customWidth="1"/>
  </cols>
  <sheetData>
    <row r="2" spans="3:6" x14ac:dyDescent="0.25">
      <c r="C2" s="2"/>
      <c r="D2" s="2"/>
      <c r="E2" s="2"/>
      <c r="F2" s="2"/>
    </row>
    <row r="3" spans="3:6" ht="15" customHeight="1" x14ac:dyDescent="0.25">
      <c r="C3" s="2"/>
      <c r="D3" s="2"/>
      <c r="E3" s="2"/>
      <c r="F3" s="2"/>
    </row>
    <row r="4" spans="3:6" ht="15.75" customHeight="1" x14ac:dyDescent="0.25">
      <c r="C4" s="2"/>
      <c r="D4" s="2"/>
      <c r="E4" s="2"/>
      <c r="F4" s="2"/>
    </row>
    <row r="19" spans="5:5" x14ac:dyDescent="0.25">
      <c r="E19" s="2"/>
    </row>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034EA2"/>
  </sheetPr>
  <dimension ref="A1:H116"/>
  <sheetViews>
    <sheetView view="pageLayout" zoomScale="90" zoomScaleNormal="100" zoomScalePageLayoutView="90" workbookViewId="0">
      <selection activeCell="C11" sqref="C11"/>
    </sheetView>
  </sheetViews>
  <sheetFormatPr baseColWidth="10" defaultRowHeight="15" x14ac:dyDescent="0.25"/>
  <cols>
    <col min="1" max="1" width="11.28515625" style="51" customWidth="1"/>
    <col min="2" max="2" width="15.28515625" style="52" customWidth="1"/>
    <col min="3" max="3" width="15.85546875" style="52" customWidth="1"/>
    <col min="4" max="4" width="51.7109375" style="52" customWidth="1"/>
    <col min="5" max="5" width="15" style="53" customWidth="1"/>
    <col min="6" max="6" width="14.28515625" style="53" customWidth="1"/>
    <col min="7" max="7" width="11.28515625" style="54" customWidth="1"/>
    <col min="8" max="8" width="7.7109375" style="51" customWidth="1"/>
    <col min="9" max="16384" width="11.42578125" style="1"/>
  </cols>
  <sheetData>
    <row r="1" spans="1:8" s="23" customFormat="1" ht="48" x14ac:dyDescent="0.25">
      <c r="A1" s="66" t="s">
        <v>246</v>
      </c>
      <c r="B1" s="65" t="s">
        <v>8</v>
      </c>
      <c r="C1" s="65" t="s">
        <v>7</v>
      </c>
      <c r="D1" s="65" t="s">
        <v>241</v>
      </c>
      <c r="E1" s="65" t="s">
        <v>242</v>
      </c>
      <c r="F1" s="65" t="s">
        <v>243</v>
      </c>
      <c r="G1" s="66" t="s">
        <v>244</v>
      </c>
      <c r="H1" s="66" t="s">
        <v>254</v>
      </c>
    </row>
    <row r="2" spans="1:8" s="23" customFormat="1" x14ac:dyDescent="0.25">
      <c r="A2" s="142"/>
      <c r="B2" s="143"/>
      <c r="C2" s="143"/>
      <c r="D2" s="143"/>
      <c r="E2" s="144"/>
      <c r="F2" s="145"/>
      <c r="G2" s="146"/>
      <c r="H2" s="150"/>
    </row>
    <row r="3" spans="1:8" s="23" customFormat="1" ht="51" x14ac:dyDescent="0.25">
      <c r="A3" s="142">
        <v>44414</v>
      </c>
      <c r="B3" s="143" t="s">
        <v>650</v>
      </c>
      <c r="C3" s="143" t="s">
        <v>651</v>
      </c>
      <c r="D3" s="143" t="s">
        <v>652</v>
      </c>
      <c r="E3" s="144" t="s">
        <v>653</v>
      </c>
      <c r="F3" s="145">
        <v>3400894437857</v>
      </c>
      <c r="G3" s="146">
        <v>290000</v>
      </c>
      <c r="H3" s="150"/>
    </row>
    <row r="4" spans="1:8" s="23" customFormat="1" ht="178.5" x14ac:dyDescent="0.25">
      <c r="A4" s="142">
        <v>44414</v>
      </c>
      <c r="B4" s="143" t="s">
        <v>647</v>
      </c>
      <c r="C4" s="143" t="s">
        <v>645</v>
      </c>
      <c r="D4" s="143" t="s">
        <v>646</v>
      </c>
      <c r="E4" s="144" t="s">
        <v>648</v>
      </c>
      <c r="F4" s="145" t="s">
        <v>649</v>
      </c>
      <c r="G4" s="146" t="s">
        <v>654</v>
      </c>
      <c r="H4" s="150"/>
    </row>
    <row r="5" spans="1:8" s="23" customFormat="1" ht="178.5" x14ac:dyDescent="0.25">
      <c r="A5" s="142">
        <v>44412</v>
      </c>
      <c r="B5" s="143" t="s">
        <v>478</v>
      </c>
      <c r="C5" s="143" t="s">
        <v>641</v>
      </c>
      <c r="D5" s="143" t="s">
        <v>644</v>
      </c>
      <c r="E5" s="144" t="s">
        <v>642</v>
      </c>
      <c r="F5" s="145" t="s">
        <v>643</v>
      </c>
      <c r="G5" s="146"/>
      <c r="H5" s="150"/>
    </row>
    <row r="6" spans="1:8" s="23" customFormat="1" ht="255" x14ac:dyDescent="0.25">
      <c r="A6" s="142">
        <v>44412</v>
      </c>
      <c r="B6" s="143" t="s">
        <v>533</v>
      </c>
      <c r="C6" s="143" t="s">
        <v>638</v>
      </c>
      <c r="D6" s="143" t="s">
        <v>577</v>
      </c>
      <c r="E6" s="144" t="s">
        <v>639</v>
      </c>
      <c r="F6" s="145" t="s">
        <v>640</v>
      </c>
      <c r="G6" s="146"/>
      <c r="H6" s="150"/>
    </row>
    <row r="7" spans="1:8" s="23" customFormat="1" ht="344.25" x14ac:dyDescent="0.25">
      <c r="A7" s="142">
        <v>44412</v>
      </c>
      <c r="B7" s="143" t="s">
        <v>633</v>
      </c>
      <c r="C7" s="143" t="s">
        <v>634</v>
      </c>
      <c r="D7" s="143" t="s">
        <v>635</v>
      </c>
      <c r="E7" s="144" t="s">
        <v>636</v>
      </c>
      <c r="F7" s="145" t="s">
        <v>637</v>
      </c>
      <c r="G7" s="146"/>
      <c r="H7" s="150"/>
    </row>
    <row r="8" spans="1:8" s="23" customFormat="1" ht="51" x14ac:dyDescent="0.25">
      <c r="A8" s="142">
        <v>44412</v>
      </c>
      <c r="B8" s="143" t="s">
        <v>628</v>
      </c>
      <c r="C8" s="143" t="s">
        <v>627</v>
      </c>
      <c r="D8" s="143" t="s">
        <v>632</v>
      </c>
      <c r="E8" s="144" t="s">
        <v>631</v>
      </c>
      <c r="F8" s="145">
        <v>3400890010344</v>
      </c>
      <c r="G8" s="146"/>
      <c r="H8" s="150"/>
    </row>
    <row r="9" spans="1:8" s="23" customFormat="1" ht="191.25" x14ac:dyDescent="0.25">
      <c r="A9" s="142">
        <v>44400</v>
      </c>
      <c r="B9" s="143" t="s">
        <v>597</v>
      </c>
      <c r="C9" s="143" t="s">
        <v>618</v>
      </c>
      <c r="D9" s="143" t="s">
        <v>619</v>
      </c>
      <c r="E9" s="144" t="s">
        <v>620</v>
      </c>
      <c r="F9" s="145" t="s">
        <v>621</v>
      </c>
      <c r="G9" s="146" t="s">
        <v>622</v>
      </c>
      <c r="H9" s="150"/>
    </row>
    <row r="10" spans="1:8" s="23" customFormat="1" ht="89.25" x14ac:dyDescent="0.25">
      <c r="A10" s="142">
        <v>44397</v>
      </c>
      <c r="B10" s="143" t="s">
        <v>612</v>
      </c>
      <c r="C10" s="143" t="s">
        <v>613</v>
      </c>
      <c r="D10" s="143" t="s">
        <v>614</v>
      </c>
      <c r="E10" s="144" t="s">
        <v>615</v>
      </c>
      <c r="F10" s="145">
        <v>3400890002554</v>
      </c>
      <c r="G10" s="146">
        <v>145.44999999999999</v>
      </c>
      <c r="H10" s="150"/>
    </row>
    <row r="11" spans="1:8" s="23" customFormat="1" ht="255" x14ac:dyDescent="0.25">
      <c r="A11" s="142">
        <v>44379</v>
      </c>
      <c r="B11" s="143" t="s">
        <v>533</v>
      </c>
      <c r="C11" s="143" t="s">
        <v>585</v>
      </c>
      <c r="D11" s="143" t="s">
        <v>586</v>
      </c>
      <c r="E11" s="144" t="s">
        <v>588</v>
      </c>
      <c r="F11" s="144" t="s">
        <v>587</v>
      </c>
      <c r="G11" s="146" t="s">
        <v>589</v>
      </c>
      <c r="H11" s="150"/>
    </row>
    <row r="12" spans="1:8" s="23" customFormat="1" ht="216.75" x14ac:dyDescent="0.25">
      <c r="A12" s="142">
        <v>44358</v>
      </c>
      <c r="B12" s="143" t="s">
        <v>597</v>
      </c>
      <c r="C12" s="143" t="s">
        <v>598</v>
      </c>
      <c r="D12" s="143" t="s">
        <v>599</v>
      </c>
      <c r="E12" s="144" t="s">
        <v>600</v>
      </c>
      <c r="F12" s="144">
        <v>9426657</v>
      </c>
      <c r="G12" s="146"/>
      <c r="H12" s="150">
        <v>44358</v>
      </c>
    </row>
    <row r="13" spans="1:8" s="23" customFormat="1" ht="344.25" x14ac:dyDescent="0.25">
      <c r="A13" s="142">
        <v>44349</v>
      </c>
      <c r="B13" s="143" t="s">
        <v>507</v>
      </c>
      <c r="C13" s="143" t="s">
        <v>580</v>
      </c>
      <c r="D13" s="143" t="s">
        <v>581</v>
      </c>
      <c r="E13" s="144" t="s">
        <v>582</v>
      </c>
      <c r="F13" s="145" t="s">
        <v>583</v>
      </c>
      <c r="G13" s="146" t="s">
        <v>584</v>
      </c>
      <c r="H13" s="150"/>
    </row>
    <row r="14" spans="1:8" s="23" customFormat="1" ht="255" x14ac:dyDescent="0.25">
      <c r="A14" s="142">
        <v>44329</v>
      </c>
      <c r="B14" s="143" t="s">
        <v>533</v>
      </c>
      <c r="C14" s="143" t="s">
        <v>576</v>
      </c>
      <c r="D14" s="143" t="s">
        <v>577</v>
      </c>
      <c r="E14" s="144" t="s">
        <v>578</v>
      </c>
      <c r="F14" s="145" t="s">
        <v>579</v>
      </c>
      <c r="G14" s="146"/>
      <c r="H14" s="150"/>
    </row>
    <row r="15" spans="1:8" s="151" customFormat="1" ht="200.25" customHeight="1" x14ac:dyDescent="0.2">
      <c r="A15" s="142">
        <v>44316</v>
      </c>
      <c r="B15" s="143" t="s">
        <v>563</v>
      </c>
      <c r="C15" s="143" t="s">
        <v>567</v>
      </c>
      <c r="D15" s="143" t="s">
        <v>564</v>
      </c>
      <c r="E15" s="144" t="s">
        <v>565</v>
      </c>
      <c r="F15" s="145">
        <v>3400890008518</v>
      </c>
      <c r="G15" s="146">
        <v>313.15499999999997</v>
      </c>
      <c r="H15" s="150" t="s">
        <v>566</v>
      </c>
    </row>
    <row r="16" spans="1:8" s="151" customFormat="1" ht="287.25" customHeight="1" x14ac:dyDescent="0.2">
      <c r="A16" s="142">
        <v>44306</v>
      </c>
      <c r="B16" s="143" t="s">
        <v>427</v>
      </c>
      <c r="C16" s="143" t="s">
        <v>542</v>
      </c>
      <c r="D16" s="143" t="s">
        <v>543</v>
      </c>
      <c r="E16" s="144" t="s">
        <v>430</v>
      </c>
      <c r="F16" s="145">
        <v>3400890009768</v>
      </c>
      <c r="G16" s="146">
        <v>258</v>
      </c>
      <c r="H16" s="150" t="s">
        <v>434</v>
      </c>
    </row>
    <row r="17" spans="1:8" s="151" customFormat="1" ht="291" customHeight="1" x14ac:dyDescent="0.2">
      <c r="A17" s="142">
        <v>44306</v>
      </c>
      <c r="B17" s="143" t="s">
        <v>427</v>
      </c>
      <c r="C17" s="143" t="s">
        <v>542</v>
      </c>
      <c r="D17" s="143" t="s">
        <v>543</v>
      </c>
      <c r="E17" s="144" t="s">
        <v>431</v>
      </c>
      <c r="F17" s="145">
        <v>3400890009775</v>
      </c>
      <c r="G17" s="146">
        <v>159.6</v>
      </c>
      <c r="H17" s="150" t="s">
        <v>434</v>
      </c>
    </row>
    <row r="18" spans="1:8" s="151" customFormat="1" ht="216" customHeight="1" x14ac:dyDescent="0.2">
      <c r="A18" s="142">
        <v>44306</v>
      </c>
      <c r="B18" s="143" t="s">
        <v>533</v>
      </c>
      <c r="C18" s="143" t="s">
        <v>549</v>
      </c>
      <c r="D18" s="143" t="s">
        <v>535</v>
      </c>
      <c r="E18" s="144" t="s">
        <v>544</v>
      </c>
      <c r="F18" s="145">
        <v>3400890009850</v>
      </c>
      <c r="G18" s="146">
        <v>598.95000000000005</v>
      </c>
      <c r="H18" s="150" t="s">
        <v>539</v>
      </c>
    </row>
    <row r="19" spans="1:8" s="151" customFormat="1" ht="216" customHeight="1" x14ac:dyDescent="0.2">
      <c r="A19" s="142">
        <v>44306</v>
      </c>
      <c r="B19" s="143" t="s">
        <v>533</v>
      </c>
      <c r="C19" s="143" t="s">
        <v>549</v>
      </c>
      <c r="D19" s="143" t="s">
        <v>535</v>
      </c>
      <c r="E19" s="144" t="s">
        <v>545</v>
      </c>
      <c r="F19" s="145" t="s">
        <v>546</v>
      </c>
      <c r="G19" s="146">
        <v>1002.915</v>
      </c>
      <c r="H19" s="150" t="s">
        <v>539</v>
      </c>
    </row>
    <row r="20" spans="1:8" s="151" customFormat="1" ht="216" customHeight="1" x14ac:dyDescent="0.2">
      <c r="A20" s="142">
        <v>44306</v>
      </c>
      <c r="B20" s="143" t="s">
        <v>533</v>
      </c>
      <c r="C20" s="143" t="s">
        <v>549</v>
      </c>
      <c r="D20" s="143" t="s">
        <v>535</v>
      </c>
      <c r="E20" s="144" t="s">
        <v>547</v>
      </c>
      <c r="F20" s="145">
        <v>3400890009898</v>
      </c>
      <c r="G20" s="146">
        <v>1179.9000000000001</v>
      </c>
      <c r="H20" s="150" t="s">
        <v>539</v>
      </c>
    </row>
    <row r="21" spans="1:8" s="151" customFormat="1" ht="220.5" customHeight="1" x14ac:dyDescent="0.2">
      <c r="A21" s="142">
        <v>44306</v>
      </c>
      <c r="B21" s="143" t="s">
        <v>533</v>
      </c>
      <c r="C21" s="143" t="s">
        <v>549</v>
      </c>
      <c r="D21" s="143" t="s">
        <v>535</v>
      </c>
      <c r="E21" s="144" t="s">
        <v>548</v>
      </c>
      <c r="F21" s="145">
        <v>3400890009881</v>
      </c>
      <c r="G21" s="146">
        <v>124.017</v>
      </c>
      <c r="H21" s="150" t="s">
        <v>539</v>
      </c>
    </row>
    <row r="22" spans="1:8" s="151" customFormat="1" ht="220.5" customHeight="1" x14ac:dyDescent="0.2">
      <c r="A22" s="142">
        <v>44306</v>
      </c>
      <c r="B22" s="143" t="s">
        <v>533</v>
      </c>
      <c r="C22" s="143" t="s">
        <v>555</v>
      </c>
      <c r="D22" s="143" t="s">
        <v>535</v>
      </c>
      <c r="E22" s="144" t="s">
        <v>541</v>
      </c>
      <c r="F22" s="145">
        <v>3400890009980</v>
      </c>
      <c r="G22" s="146">
        <v>1179.9000000000001</v>
      </c>
      <c r="H22" s="150" t="s">
        <v>539</v>
      </c>
    </row>
    <row r="23" spans="1:8" s="151" customFormat="1" ht="220.5" customHeight="1" x14ac:dyDescent="0.2">
      <c r="A23" s="142">
        <v>44306</v>
      </c>
      <c r="B23" s="143" t="s">
        <v>533</v>
      </c>
      <c r="C23" s="143" t="s">
        <v>540</v>
      </c>
      <c r="D23" s="143" t="s">
        <v>535</v>
      </c>
      <c r="E23" s="144" t="s">
        <v>556</v>
      </c>
      <c r="F23" s="145">
        <v>3400890009010</v>
      </c>
      <c r="G23" s="146">
        <v>589.95000000000005</v>
      </c>
      <c r="H23" s="150" t="s">
        <v>539</v>
      </c>
    </row>
    <row r="24" spans="1:8" s="151" customFormat="1" ht="220.5" customHeight="1" x14ac:dyDescent="0.2">
      <c r="A24" s="142">
        <v>44306</v>
      </c>
      <c r="B24" s="143" t="s">
        <v>533</v>
      </c>
      <c r="C24" s="143" t="s">
        <v>540</v>
      </c>
      <c r="D24" s="143" t="s">
        <v>535</v>
      </c>
      <c r="E24" s="144" t="s">
        <v>557</v>
      </c>
      <c r="F24" s="145">
        <v>3400890009034</v>
      </c>
      <c r="G24" s="146">
        <v>1179.9000000000001</v>
      </c>
      <c r="H24" s="150" t="s">
        <v>539</v>
      </c>
    </row>
    <row r="25" spans="1:8" s="151" customFormat="1" ht="220.5" customHeight="1" x14ac:dyDescent="0.2">
      <c r="A25" s="142">
        <v>44306</v>
      </c>
      <c r="B25" s="143" t="s">
        <v>533</v>
      </c>
      <c r="C25" s="143" t="s">
        <v>540</v>
      </c>
      <c r="D25" s="143" t="s">
        <v>535</v>
      </c>
      <c r="E25" s="144" t="s">
        <v>558</v>
      </c>
      <c r="F25" s="145">
        <v>3400890009027</v>
      </c>
      <c r="G25" s="146">
        <v>124.017</v>
      </c>
      <c r="H25" s="150" t="s">
        <v>539</v>
      </c>
    </row>
    <row r="26" spans="1:8" s="151" customFormat="1" ht="220.5" customHeight="1" x14ac:dyDescent="0.2">
      <c r="A26" s="142">
        <v>44306</v>
      </c>
      <c r="B26" s="143" t="s">
        <v>533</v>
      </c>
      <c r="C26" s="143" t="s">
        <v>534</v>
      </c>
      <c r="D26" s="143" t="s">
        <v>535</v>
      </c>
      <c r="E26" s="144" t="s">
        <v>556</v>
      </c>
      <c r="F26" s="145">
        <v>3400890008969</v>
      </c>
      <c r="G26" s="146">
        <v>589.95000000000005</v>
      </c>
      <c r="H26" s="150" t="s">
        <v>539</v>
      </c>
    </row>
    <row r="27" spans="1:8" s="151" customFormat="1" ht="220.5" customHeight="1" x14ac:dyDescent="0.2">
      <c r="A27" s="142">
        <v>44306</v>
      </c>
      <c r="B27" s="143" t="s">
        <v>533</v>
      </c>
      <c r="C27" s="143" t="s">
        <v>534</v>
      </c>
      <c r="D27" s="143" t="s">
        <v>535</v>
      </c>
      <c r="E27" s="144" t="s">
        <v>557</v>
      </c>
      <c r="F27" s="145">
        <v>3400890008990</v>
      </c>
      <c r="G27" s="146">
        <v>1179.9000000000001</v>
      </c>
      <c r="H27" s="150" t="s">
        <v>539</v>
      </c>
    </row>
    <row r="28" spans="1:8" s="151" customFormat="1" ht="220.5" customHeight="1" x14ac:dyDescent="0.2">
      <c r="A28" s="142">
        <v>44306</v>
      </c>
      <c r="B28" s="143" t="s">
        <v>533</v>
      </c>
      <c r="C28" s="143" t="s">
        <v>534</v>
      </c>
      <c r="D28" s="143" t="s">
        <v>535</v>
      </c>
      <c r="E28" s="144" t="s">
        <v>553</v>
      </c>
      <c r="F28" s="145">
        <v>3400890008976</v>
      </c>
      <c r="G28" s="146">
        <v>124.017</v>
      </c>
      <c r="H28" s="150" t="s">
        <v>539</v>
      </c>
    </row>
    <row r="29" spans="1:8" s="151" customFormat="1" ht="186.75" customHeight="1" x14ac:dyDescent="0.2">
      <c r="A29" s="142">
        <v>44257</v>
      </c>
      <c r="B29" s="143" t="s">
        <v>478</v>
      </c>
      <c r="C29" s="143" t="s">
        <v>479</v>
      </c>
      <c r="D29" s="143" t="s">
        <v>481</v>
      </c>
      <c r="E29" s="144" t="s">
        <v>480</v>
      </c>
      <c r="F29" s="145">
        <v>3400890007085</v>
      </c>
      <c r="G29" s="146">
        <v>121.673</v>
      </c>
      <c r="H29" s="150" t="s">
        <v>536</v>
      </c>
    </row>
    <row r="30" spans="1:8" s="151" customFormat="1" ht="168.75" customHeight="1" x14ac:dyDescent="0.2">
      <c r="A30" s="142">
        <v>44257</v>
      </c>
      <c r="B30" s="143" t="s">
        <v>471</v>
      </c>
      <c r="C30" s="143" t="s">
        <v>472</v>
      </c>
      <c r="D30" s="143" t="s">
        <v>476</v>
      </c>
      <c r="E30" s="144" t="s">
        <v>477</v>
      </c>
      <c r="F30" s="145">
        <v>3400890006576</v>
      </c>
      <c r="G30" s="146">
        <v>4368</v>
      </c>
      <c r="H30" s="150" t="s">
        <v>537</v>
      </c>
    </row>
    <row r="31" spans="1:8" s="151" customFormat="1" ht="151.5" customHeight="1" x14ac:dyDescent="0.2">
      <c r="A31" s="142">
        <v>44236</v>
      </c>
      <c r="B31" s="143" t="s">
        <v>436</v>
      </c>
      <c r="C31" s="143" t="s">
        <v>437</v>
      </c>
      <c r="D31" s="143" t="s">
        <v>438</v>
      </c>
      <c r="E31" s="144" t="s">
        <v>439</v>
      </c>
      <c r="F31" s="145">
        <v>3400894550730</v>
      </c>
      <c r="G31" s="146">
        <v>79.992000000000004</v>
      </c>
      <c r="H31" s="150" t="s">
        <v>538</v>
      </c>
    </row>
    <row r="32" spans="1:8" s="151" customFormat="1" ht="124.5" customHeight="1" x14ac:dyDescent="0.2">
      <c r="A32" s="142">
        <v>44232</v>
      </c>
      <c r="B32" s="143" t="s">
        <v>427</v>
      </c>
      <c r="C32" s="143" t="s">
        <v>428</v>
      </c>
      <c r="D32" s="143" t="s">
        <v>429</v>
      </c>
      <c r="E32" s="144" t="s">
        <v>430</v>
      </c>
      <c r="F32" s="145">
        <v>3400890005661</v>
      </c>
      <c r="G32" s="146">
        <v>258</v>
      </c>
      <c r="H32" s="150" t="s">
        <v>434</v>
      </c>
    </row>
    <row r="33" spans="1:8" s="151" customFormat="1" ht="123" customHeight="1" x14ac:dyDescent="0.2">
      <c r="A33" s="142">
        <v>44232</v>
      </c>
      <c r="B33" s="143" t="s">
        <v>427</v>
      </c>
      <c r="C33" s="143" t="s">
        <v>428</v>
      </c>
      <c r="D33" s="143" t="s">
        <v>429</v>
      </c>
      <c r="E33" s="144" t="s">
        <v>431</v>
      </c>
      <c r="F33" s="145">
        <v>3400890005678</v>
      </c>
      <c r="G33" s="146">
        <v>159.6</v>
      </c>
      <c r="H33" s="150" t="s">
        <v>434</v>
      </c>
    </row>
    <row r="34" spans="1:8" s="151" customFormat="1" ht="370.5" customHeight="1" x14ac:dyDescent="0.2">
      <c r="A34" s="142">
        <v>44232</v>
      </c>
      <c r="B34" s="143" t="s">
        <v>71</v>
      </c>
      <c r="C34" s="143" t="s">
        <v>425</v>
      </c>
      <c r="D34" s="143" t="s">
        <v>426</v>
      </c>
      <c r="E34" s="144" t="s">
        <v>432</v>
      </c>
      <c r="F34" s="145">
        <v>3400890006668</v>
      </c>
      <c r="G34" s="146">
        <v>349.50099999999998</v>
      </c>
      <c r="H34" s="150" t="s">
        <v>435</v>
      </c>
    </row>
    <row r="35" spans="1:8" s="151" customFormat="1" ht="67.5" customHeight="1" x14ac:dyDescent="0.2">
      <c r="A35" s="142">
        <v>44229</v>
      </c>
      <c r="B35" s="143" t="s">
        <v>52</v>
      </c>
      <c r="C35" s="143" t="s">
        <v>58</v>
      </c>
      <c r="D35" s="143" t="s">
        <v>411</v>
      </c>
      <c r="E35" s="144" t="s">
        <v>412</v>
      </c>
      <c r="F35" s="145">
        <v>3400890004596</v>
      </c>
      <c r="G35" s="146">
        <v>210</v>
      </c>
      <c r="H35" s="150" t="s">
        <v>414</v>
      </c>
    </row>
    <row r="36" spans="1:8" s="151" customFormat="1" ht="67.5" customHeight="1" x14ac:dyDescent="0.2">
      <c r="A36" s="142">
        <v>44229</v>
      </c>
      <c r="B36" s="143" t="s">
        <v>52</v>
      </c>
      <c r="C36" s="143" t="s">
        <v>58</v>
      </c>
      <c r="D36" s="143" t="s">
        <v>411</v>
      </c>
      <c r="E36" s="144" t="s">
        <v>413</v>
      </c>
      <c r="F36" s="145">
        <v>3400890004589</v>
      </c>
      <c r="G36" s="146">
        <v>210</v>
      </c>
      <c r="H36" s="150" t="s">
        <v>415</v>
      </c>
    </row>
    <row r="37" spans="1:8" s="151" customFormat="1" ht="67.5" customHeight="1" x14ac:dyDescent="0.2">
      <c r="A37" s="142">
        <v>44218</v>
      </c>
      <c r="B37" s="143" t="s">
        <v>330</v>
      </c>
      <c r="C37" s="143" t="s">
        <v>340</v>
      </c>
      <c r="D37" s="143" t="s">
        <v>332</v>
      </c>
      <c r="E37" s="144" t="s">
        <v>337</v>
      </c>
      <c r="F37" s="145">
        <v>3400890006125</v>
      </c>
      <c r="G37" s="146">
        <v>2214</v>
      </c>
      <c r="H37" s="150" t="s">
        <v>400</v>
      </c>
    </row>
    <row r="38" spans="1:8" s="151" customFormat="1" ht="67.5" customHeight="1" x14ac:dyDescent="0.2">
      <c r="A38" s="142">
        <v>44218</v>
      </c>
      <c r="B38" s="143" t="s">
        <v>330</v>
      </c>
      <c r="C38" s="143" t="s">
        <v>338</v>
      </c>
      <c r="D38" s="143" t="s">
        <v>332</v>
      </c>
      <c r="E38" s="144" t="s">
        <v>339</v>
      </c>
      <c r="F38" s="145">
        <v>3400890007351</v>
      </c>
      <c r="G38" s="146">
        <v>2214</v>
      </c>
      <c r="H38" s="150" t="s">
        <v>400</v>
      </c>
    </row>
    <row r="39" spans="1:8" s="151" customFormat="1" ht="68.25" customHeight="1" x14ac:dyDescent="0.2">
      <c r="A39" s="142">
        <v>44218</v>
      </c>
      <c r="B39" s="143" t="s">
        <v>330</v>
      </c>
      <c r="C39" s="143" t="s">
        <v>334</v>
      </c>
      <c r="D39" s="143" t="s">
        <v>332</v>
      </c>
      <c r="E39" s="144" t="s">
        <v>335</v>
      </c>
      <c r="F39" s="145">
        <v>3400890007108</v>
      </c>
      <c r="G39" s="146">
        <v>1660.5</v>
      </c>
      <c r="H39" s="150" t="s">
        <v>400</v>
      </c>
    </row>
    <row r="40" spans="1:8" s="151" customFormat="1" ht="65.25" customHeight="1" x14ac:dyDescent="0.2">
      <c r="A40" s="142">
        <v>44218</v>
      </c>
      <c r="B40" s="143" t="s">
        <v>330</v>
      </c>
      <c r="C40" s="143" t="s">
        <v>334</v>
      </c>
      <c r="D40" s="143" t="s">
        <v>332</v>
      </c>
      <c r="E40" s="144" t="s">
        <v>336</v>
      </c>
      <c r="F40" s="145">
        <v>3400890007122</v>
      </c>
      <c r="G40" s="146">
        <v>1845</v>
      </c>
      <c r="H40" s="150" t="s">
        <v>400</v>
      </c>
    </row>
    <row r="41" spans="1:8" s="151" customFormat="1" ht="69.75" customHeight="1" x14ac:dyDescent="0.2">
      <c r="A41" s="142">
        <v>44218</v>
      </c>
      <c r="B41" s="143" t="s">
        <v>330</v>
      </c>
      <c r="C41" s="143" t="s">
        <v>334</v>
      </c>
      <c r="D41" s="143" t="s">
        <v>332</v>
      </c>
      <c r="E41" s="144" t="s">
        <v>337</v>
      </c>
      <c r="F41" s="145">
        <v>3400890007139</v>
      </c>
      <c r="G41" s="146">
        <v>2214</v>
      </c>
      <c r="H41" s="150" t="s">
        <v>400</v>
      </c>
    </row>
    <row r="42" spans="1:8" s="151" customFormat="1" ht="63" customHeight="1" x14ac:dyDescent="0.2">
      <c r="A42" s="142">
        <v>44218</v>
      </c>
      <c r="B42" s="143" t="s">
        <v>330</v>
      </c>
      <c r="C42" s="143" t="s">
        <v>331</v>
      </c>
      <c r="D42" s="143" t="s">
        <v>332</v>
      </c>
      <c r="E42" s="144" t="s">
        <v>333</v>
      </c>
      <c r="F42" s="145">
        <v>3400890007627</v>
      </c>
      <c r="G42" s="146">
        <v>2214</v>
      </c>
      <c r="H42" s="150" t="s">
        <v>400</v>
      </c>
    </row>
    <row r="43" spans="1:8" s="151" customFormat="1" ht="43.5" customHeight="1" x14ac:dyDescent="0.2">
      <c r="A43" s="142">
        <v>44216</v>
      </c>
      <c r="B43" s="143" t="s">
        <v>256</v>
      </c>
      <c r="C43" s="143" t="s">
        <v>257</v>
      </c>
      <c r="D43" s="143" t="s">
        <v>258</v>
      </c>
      <c r="E43" s="144" t="s">
        <v>261</v>
      </c>
      <c r="F43" s="145">
        <v>3400894182504</v>
      </c>
      <c r="G43" s="146">
        <v>427.5</v>
      </c>
      <c r="H43" s="150" t="s">
        <v>260</v>
      </c>
    </row>
    <row r="44" spans="1:8" s="151" customFormat="1" ht="42" customHeight="1" x14ac:dyDescent="0.2">
      <c r="A44" s="142">
        <v>44216</v>
      </c>
      <c r="B44" s="143" t="s">
        <v>256</v>
      </c>
      <c r="C44" s="143" t="s">
        <v>257</v>
      </c>
      <c r="D44" s="143" t="s">
        <v>258</v>
      </c>
      <c r="E44" s="144" t="s">
        <v>262</v>
      </c>
      <c r="F44" s="145">
        <v>3400894182672</v>
      </c>
      <c r="G44" s="146">
        <v>855</v>
      </c>
      <c r="H44" s="150" t="s">
        <v>260</v>
      </c>
    </row>
    <row r="45" spans="1:8" s="151" customFormat="1" ht="48" customHeight="1" x14ac:dyDescent="0.2">
      <c r="A45" s="142">
        <v>44216</v>
      </c>
      <c r="B45" s="143" t="s">
        <v>256</v>
      </c>
      <c r="C45" s="143" t="s">
        <v>257</v>
      </c>
      <c r="D45" s="143" t="s">
        <v>258</v>
      </c>
      <c r="E45" s="144" t="s">
        <v>263</v>
      </c>
      <c r="F45" s="145">
        <v>3400894182382</v>
      </c>
      <c r="G45" s="146">
        <v>1710</v>
      </c>
      <c r="H45" s="150" t="s">
        <v>260</v>
      </c>
    </row>
    <row r="46" spans="1:8" s="151" customFormat="1" ht="46.5" customHeight="1" x14ac:dyDescent="0.2">
      <c r="A46" s="142">
        <v>44216</v>
      </c>
      <c r="B46" s="143" t="s">
        <v>256</v>
      </c>
      <c r="C46" s="143" t="s">
        <v>257</v>
      </c>
      <c r="D46" s="143" t="s">
        <v>258</v>
      </c>
      <c r="E46" s="144" t="s">
        <v>264</v>
      </c>
      <c r="F46" s="145">
        <v>3400894182443</v>
      </c>
      <c r="G46" s="146">
        <v>3420</v>
      </c>
      <c r="H46" s="150" t="s">
        <v>260</v>
      </c>
    </row>
    <row r="47" spans="1:8" s="151" customFormat="1" ht="49.5" customHeight="1" x14ac:dyDescent="0.2">
      <c r="A47" s="142">
        <v>44216</v>
      </c>
      <c r="B47" s="143" t="s">
        <v>256</v>
      </c>
      <c r="C47" s="143" t="s">
        <v>257</v>
      </c>
      <c r="D47" s="143" t="s">
        <v>258</v>
      </c>
      <c r="E47" s="144" t="s">
        <v>259</v>
      </c>
      <c r="F47" s="145">
        <v>3400890006637</v>
      </c>
      <c r="G47" s="146">
        <v>5985</v>
      </c>
      <c r="H47" s="150" t="s">
        <v>260</v>
      </c>
    </row>
    <row r="48" spans="1:8" s="151" customFormat="1" ht="83.25" customHeight="1" x14ac:dyDescent="0.2">
      <c r="A48" s="142"/>
      <c r="B48" s="143"/>
      <c r="C48" s="143"/>
      <c r="D48" s="143"/>
      <c r="E48" s="144"/>
      <c r="F48" s="145"/>
      <c r="G48" s="146"/>
      <c r="H48" s="150"/>
    </row>
    <row r="49" spans="1:8" s="151" customFormat="1" ht="48.75" customHeight="1" x14ac:dyDescent="0.2">
      <c r="A49" s="142"/>
      <c r="B49" s="143"/>
      <c r="C49" s="143"/>
      <c r="D49" s="143"/>
      <c r="E49" s="144"/>
      <c r="F49" s="145"/>
      <c r="G49" s="146"/>
      <c r="H49" s="150"/>
    </row>
    <row r="50" spans="1:8" s="151" customFormat="1" ht="49.5" customHeight="1" x14ac:dyDescent="0.2">
      <c r="A50" s="142"/>
      <c r="B50" s="143"/>
      <c r="C50" s="143"/>
      <c r="D50" s="143"/>
      <c r="E50" s="144"/>
      <c r="F50" s="145"/>
      <c r="G50" s="146"/>
      <c r="H50" s="150"/>
    </row>
    <row r="51" spans="1:8" s="151" customFormat="1" ht="74.25" customHeight="1" x14ac:dyDescent="0.2">
      <c r="A51" s="142"/>
      <c r="B51" s="143"/>
      <c r="C51" s="143"/>
      <c r="D51" s="143"/>
      <c r="E51" s="144"/>
      <c r="F51" s="145"/>
      <c r="G51" s="146"/>
      <c r="H51" s="150"/>
    </row>
    <row r="52" spans="1:8" s="151" customFormat="1" ht="369.75" customHeight="1" x14ac:dyDescent="0.2">
      <c r="A52" s="156"/>
      <c r="B52" s="143"/>
      <c r="C52" s="143"/>
      <c r="D52" s="143"/>
      <c r="E52" s="144"/>
      <c r="F52" s="145"/>
      <c r="G52" s="146"/>
      <c r="H52" s="150"/>
    </row>
    <row r="53" spans="1:8" s="151" customFormat="1" ht="166.5" customHeight="1" x14ac:dyDescent="0.2">
      <c r="A53" s="142"/>
      <c r="B53" s="143"/>
      <c r="C53" s="143"/>
      <c r="D53" s="143"/>
      <c r="E53" s="144"/>
      <c r="F53" s="145"/>
      <c r="G53" s="146"/>
      <c r="H53" s="150"/>
    </row>
    <row r="54" spans="1:8" s="151" customFormat="1" ht="252.75" customHeight="1" x14ac:dyDescent="0.2">
      <c r="A54" s="142"/>
      <c r="B54" s="143"/>
      <c r="C54" s="143"/>
      <c r="D54" s="143"/>
      <c r="E54" s="144"/>
      <c r="F54" s="145"/>
      <c r="G54" s="146"/>
      <c r="H54" s="150"/>
    </row>
    <row r="55" spans="1:8" s="151" customFormat="1" ht="232.5" customHeight="1" x14ac:dyDescent="0.2">
      <c r="A55" s="142"/>
      <c r="B55" s="143"/>
      <c r="C55" s="143"/>
      <c r="D55" s="143"/>
      <c r="E55" s="144"/>
      <c r="F55" s="145"/>
      <c r="G55" s="146"/>
      <c r="H55" s="150"/>
    </row>
    <row r="56" spans="1:8" s="151" customFormat="1" ht="60.75" customHeight="1" x14ac:dyDescent="0.2">
      <c r="A56" s="142"/>
      <c r="B56" s="143"/>
      <c r="C56" s="143"/>
      <c r="D56" s="143"/>
      <c r="E56" s="144"/>
      <c r="F56" s="145"/>
      <c r="G56" s="146"/>
      <c r="H56" s="150"/>
    </row>
    <row r="57" spans="1:8" s="151" customFormat="1" ht="171.75" customHeight="1" x14ac:dyDescent="0.2">
      <c r="A57" s="152"/>
      <c r="B57" s="143"/>
      <c r="C57" s="143"/>
      <c r="D57" s="143"/>
      <c r="E57" s="144"/>
      <c r="F57" s="145"/>
      <c r="G57" s="146"/>
      <c r="H57" s="150"/>
    </row>
    <row r="58" spans="1:8" s="151" customFormat="1" ht="117" customHeight="1" x14ac:dyDescent="0.2">
      <c r="A58" s="152"/>
      <c r="B58" s="143"/>
      <c r="C58" s="143"/>
      <c r="D58" s="143"/>
      <c r="E58" s="144"/>
      <c r="F58" s="145"/>
      <c r="G58" s="146"/>
      <c r="H58" s="150"/>
    </row>
    <row r="59" spans="1:8" s="151" customFormat="1" ht="111" customHeight="1" x14ac:dyDescent="0.2">
      <c r="A59" s="152"/>
      <c r="B59" s="143"/>
      <c r="C59" s="143"/>
      <c r="D59" s="143"/>
      <c r="E59" s="144"/>
      <c r="F59" s="145"/>
      <c r="G59" s="146"/>
      <c r="H59" s="150"/>
    </row>
    <row r="60" spans="1:8" s="151" customFormat="1" ht="108.75" customHeight="1" x14ac:dyDescent="0.2">
      <c r="A60" s="142"/>
      <c r="B60" s="143"/>
      <c r="C60" s="143"/>
      <c r="D60" s="143"/>
      <c r="E60" s="144"/>
      <c r="F60" s="145"/>
      <c r="G60" s="146"/>
      <c r="H60" s="150"/>
    </row>
    <row r="61" spans="1:8" s="151" customFormat="1" ht="409.5" customHeight="1" x14ac:dyDescent="0.2">
      <c r="A61" s="142"/>
      <c r="B61" s="143"/>
      <c r="C61" s="143"/>
      <c r="D61" s="143"/>
      <c r="E61" s="144"/>
      <c r="F61" s="145"/>
      <c r="G61" s="146"/>
      <c r="H61" s="150"/>
    </row>
    <row r="62" spans="1:8" s="151" customFormat="1" ht="208.5" customHeight="1" x14ac:dyDescent="0.2">
      <c r="A62" s="142"/>
      <c r="B62" s="143"/>
      <c r="C62" s="143"/>
      <c r="D62" s="143"/>
      <c r="E62" s="144"/>
      <c r="F62" s="145"/>
      <c r="G62" s="146"/>
      <c r="H62" s="150"/>
    </row>
    <row r="63" spans="1:8" s="151" customFormat="1" ht="328.5" customHeight="1" x14ac:dyDescent="0.2">
      <c r="A63" s="142"/>
      <c r="B63" s="143"/>
      <c r="C63" s="143"/>
      <c r="D63" s="143"/>
      <c r="E63" s="144"/>
      <c r="F63" s="145"/>
      <c r="G63" s="146"/>
      <c r="H63" s="150"/>
    </row>
    <row r="64" spans="1:8" s="151" customFormat="1" ht="81" customHeight="1" x14ac:dyDescent="0.2">
      <c r="A64" s="142"/>
      <c r="B64" s="143"/>
      <c r="C64" s="143"/>
      <c r="D64" s="143"/>
      <c r="E64" s="144"/>
      <c r="F64" s="145"/>
      <c r="G64" s="146"/>
      <c r="H64" s="150"/>
    </row>
    <row r="65" spans="1:8" ht="211.5" customHeight="1" x14ac:dyDescent="0.25">
      <c r="A65" s="142"/>
      <c r="B65" s="143"/>
      <c r="C65" s="143"/>
      <c r="D65" s="143"/>
      <c r="E65" s="144"/>
      <c r="F65" s="145"/>
      <c r="G65" s="146"/>
      <c r="H65" s="147"/>
    </row>
    <row r="66" spans="1:8" ht="273" customHeight="1" x14ac:dyDescent="0.25">
      <c r="A66" s="142"/>
      <c r="B66" s="143"/>
      <c r="C66" s="143"/>
      <c r="D66" s="143"/>
      <c r="E66" s="144"/>
      <c r="F66" s="145"/>
      <c r="G66" s="146"/>
      <c r="H66" s="148"/>
    </row>
    <row r="67" spans="1:8" ht="273" customHeight="1" x14ac:dyDescent="0.25">
      <c r="A67" s="142"/>
      <c r="B67" s="143"/>
      <c r="C67" s="143"/>
      <c r="D67" s="143"/>
      <c r="E67" s="144"/>
      <c r="F67" s="145"/>
      <c r="G67" s="146"/>
      <c r="H67" s="147"/>
    </row>
    <row r="68" spans="1:8" ht="133.5" customHeight="1" x14ac:dyDescent="0.25">
      <c r="A68" s="142"/>
      <c r="B68" s="143"/>
      <c r="C68" s="143"/>
      <c r="D68" s="143"/>
      <c r="E68" s="144"/>
      <c r="F68" s="145"/>
      <c r="G68" s="149"/>
      <c r="H68" s="147"/>
    </row>
    <row r="69" spans="1:8" ht="408.75" customHeight="1" x14ac:dyDescent="0.25">
      <c r="A69" s="142"/>
      <c r="B69" s="143"/>
      <c r="C69" s="143"/>
      <c r="D69" s="143"/>
      <c r="E69" s="144"/>
      <c r="F69" s="145"/>
      <c r="G69" s="146"/>
      <c r="H69" s="147"/>
    </row>
    <row r="70" spans="1:8" ht="273" customHeight="1" x14ac:dyDescent="0.25">
      <c r="A70" s="142"/>
      <c r="B70" s="143"/>
      <c r="C70" s="143"/>
      <c r="D70" s="143"/>
      <c r="E70" s="144"/>
      <c r="F70" s="145"/>
      <c r="G70" s="146"/>
      <c r="H70" s="147"/>
    </row>
    <row r="71" spans="1:8" ht="273" customHeight="1" x14ac:dyDescent="0.25">
      <c r="A71" s="136"/>
      <c r="B71" s="137"/>
      <c r="C71" s="137"/>
      <c r="D71" s="137"/>
      <c r="E71" s="138"/>
      <c r="F71" s="139"/>
      <c r="G71" s="140"/>
      <c r="H71" s="141"/>
    </row>
    <row r="72" spans="1:8" ht="273" customHeight="1" x14ac:dyDescent="0.25">
      <c r="A72" s="78"/>
      <c r="B72" s="124"/>
      <c r="C72" s="115"/>
      <c r="D72" s="124"/>
      <c r="E72" s="86"/>
      <c r="F72" s="87"/>
      <c r="G72" s="125"/>
      <c r="H72" s="47"/>
    </row>
    <row r="73" spans="1:8" ht="273" customHeight="1" x14ac:dyDescent="0.25">
      <c r="A73" s="78"/>
      <c r="B73" s="124"/>
      <c r="C73" s="124"/>
      <c r="D73" s="124"/>
      <c r="E73" s="86"/>
      <c r="F73" s="87"/>
      <c r="G73" s="126"/>
      <c r="H73" s="47"/>
    </row>
    <row r="74" spans="1:8" ht="273" customHeight="1" x14ac:dyDescent="0.25">
      <c r="A74" s="78"/>
      <c r="B74" s="84"/>
      <c r="C74" s="84"/>
      <c r="D74" s="85"/>
      <c r="E74" s="86"/>
      <c r="F74" s="87"/>
      <c r="G74" s="125"/>
      <c r="H74" s="47"/>
    </row>
    <row r="75" spans="1:8" ht="135.75" customHeight="1" x14ac:dyDescent="0.25">
      <c r="A75" s="92"/>
      <c r="B75" s="93"/>
      <c r="C75" s="93"/>
      <c r="D75" s="94"/>
      <c r="E75" s="95"/>
      <c r="F75" s="96"/>
      <c r="G75" s="99"/>
      <c r="H75" s="100"/>
    </row>
    <row r="76" spans="1:8" ht="273" customHeight="1" x14ac:dyDescent="0.25">
      <c r="A76" s="92"/>
      <c r="B76" s="93"/>
      <c r="C76" s="93"/>
      <c r="D76" s="94"/>
      <c r="E76" s="95"/>
      <c r="F76" s="96"/>
      <c r="G76" s="98"/>
      <c r="H76" s="47"/>
    </row>
    <row r="77" spans="1:8" ht="273" customHeight="1" x14ac:dyDescent="0.25">
      <c r="A77" s="92"/>
      <c r="B77" s="93"/>
      <c r="C77" s="93"/>
      <c r="D77" s="94"/>
      <c r="E77" s="95"/>
      <c r="F77" s="96"/>
      <c r="G77" s="98"/>
      <c r="H77" s="97"/>
    </row>
    <row r="78" spans="1:8" ht="273" customHeight="1" x14ac:dyDescent="0.25">
      <c r="A78" s="78"/>
      <c r="B78" s="84"/>
      <c r="C78" s="84"/>
      <c r="D78" s="85"/>
      <c r="E78" s="86"/>
      <c r="F78" s="87"/>
      <c r="G78" s="88"/>
      <c r="H78" s="89"/>
    </row>
    <row r="79" spans="1:8" x14ac:dyDescent="0.25">
      <c r="A79" s="78"/>
      <c r="B79" s="80"/>
      <c r="C79" s="80"/>
      <c r="D79" s="48"/>
      <c r="E79" s="86"/>
      <c r="F79" s="87"/>
      <c r="G79" s="88"/>
      <c r="H79" s="47"/>
    </row>
    <row r="80" spans="1:8" x14ac:dyDescent="0.25">
      <c r="A80" s="78"/>
      <c r="B80" s="80"/>
      <c r="C80" s="80"/>
      <c r="D80" s="48"/>
      <c r="E80" s="46"/>
      <c r="F80" s="82"/>
      <c r="G80" s="88"/>
      <c r="H80" s="47"/>
    </row>
    <row r="81" spans="1:8" x14ac:dyDescent="0.25">
      <c r="A81" s="78"/>
      <c r="B81" s="84"/>
      <c r="C81" s="84"/>
      <c r="D81" s="48"/>
      <c r="E81" s="46"/>
      <c r="F81" s="82"/>
      <c r="G81" s="90"/>
      <c r="H81" s="47"/>
    </row>
    <row r="82" spans="1:8" x14ac:dyDescent="0.25">
      <c r="A82" s="78"/>
      <c r="B82" s="84"/>
      <c r="C82" s="84"/>
      <c r="D82" s="48"/>
      <c r="E82" s="46"/>
      <c r="F82" s="82"/>
      <c r="G82" s="90"/>
      <c r="H82" s="47"/>
    </row>
    <row r="83" spans="1:8" x14ac:dyDescent="0.25">
      <c r="A83" s="78"/>
      <c r="B83" s="84"/>
      <c r="C83" s="84"/>
      <c r="D83" s="91"/>
      <c r="E83" s="86"/>
      <c r="F83" s="87"/>
      <c r="G83" s="88"/>
      <c r="H83" s="47"/>
    </row>
    <row r="84" spans="1:8" x14ac:dyDescent="0.25">
      <c r="A84" s="79"/>
      <c r="B84" s="80"/>
      <c r="C84" s="80"/>
      <c r="D84" s="81"/>
      <c r="E84" s="46"/>
      <c r="F84" s="82"/>
      <c r="G84" s="83"/>
      <c r="H84" s="47"/>
    </row>
    <row r="85" spans="1:8" x14ac:dyDescent="0.25">
      <c r="A85" s="47"/>
      <c r="B85" s="84"/>
      <c r="C85" s="84"/>
      <c r="D85" s="86"/>
      <c r="E85" s="86"/>
      <c r="F85" s="87"/>
      <c r="G85" s="90"/>
      <c r="H85" s="47"/>
    </row>
    <row r="86" spans="1:8" x14ac:dyDescent="0.25">
      <c r="A86" s="47"/>
      <c r="B86" s="48"/>
      <c r="C86" s="48"/>
      <c r="D86" s="48"/>
      <c r="E86" s="48"/>
      <c r="F86" s="46"/>
      <c r="G86" s="49"/>
      <c r="H86" s="47"/>
    </row>
    <row r="87" spans="1:8" x14ac:dyDescent="0.25">
      <c r="A87" s="47"/>
      <c r="B87" s="48"/>
      <c r="C87" s="48"/>
      <c r="D87" s="48"/>
      <c r="E87" s="46"/>
      <c r="F87" s="46"/>
      <c r="G87" s="50"/>
      <c r="H87" s="47"/>
    </row>
    <row r="88" spans="1:8" x14ac:dyDescent="0.25">
      <c r="A88" s="47"/>
      <c r="B88" s="48"/>
      <c r="C88" s="48"/>
      <c r="D88" s="48"/>
      <c r="E88" s="46"/>
      <c r="F88" s="49"/>
      <c r="G88" s="50"/>
      <c r="H88" s="47"/>
    </row>
    <row r="89" spans="1:8" x14ac:dyDescent="0.25">
      <c r="A89" s="47"/>
      <c r="B89" s="48"/>
      <c r="C89" s="48"/>
      <c r="D89" s="48"/>
      <c r="E89" s="46"/>
      <c r="F89" s="49"/>
      <c r="G89" s="50"/>
      <c r="H89" s="47"/>
    </row>
    <row r="90" spans="1:8" x14ac:dyDescent="0.25">
      <c r="A90" s="47"/>
      <c r="B90" s="48"/>
      <c r="C90" s="48"/>
      <c r="D90" s="48"/>
      <c r="E90" s="46"/>
      <c r="F90" s="49"/>
      <c r="G90" s="50"/>
      <c r="H90" s="47"/>
    </row>
    <row r="91" spans="1:8" x14ac:dyDescent="0.25">
      <c r="A91" s="47"/>
      <c r="B91" s="48"/>
      <c r="C91" s="48"/>
      <c r="D91" s="48"/>
      <c r="E91" s="46"/>
      <c r="F91" s="49"/>
      <c r="G91" s="50"/>
      <c r="H91" s="47"/>
    </row>
    <row r="92" spans="1:8" x14ac:dyDescent="0.25">
      <c r="A92" s="47"/>
      <c r="B92" s="48"/>
      <c r="C92" s="48"/>
      <c r="D92" s="48"/>
      <c r="E92" s="46"/>
      <c r="F92" s="49"/>
      <c r="G92" s="50"/>
      <c r="H92" s="47"/>
    </row>
    <row r="93" spans="1:8" x14ac:dyDescent="0.25">
      <c r="A93" s="47"/>
      <c r="B93" s="48"/>
      <c r="C93" s="48"/>
      <c r="D93" s="48"/>
      <c r="E93" s="46"/>
      <c r="F93" s="49"/>
      <c r="G93" s="50"/>
      <c r="H93" s="47"/>
    </row>
    <row r="94" spans="1:8" x14ac:dyDescent="0.25">
      <c r="A94" s="47"/>
      <c r="B94" s="48"/>
      <c r="C94" s="48"/>
      <c r="D94" s="48"/>
      <c r="E94" s="46"/>
      <c r="F94" s="49"/>
      <c r="G94" s="50"/>
      <c r="H94" s="47"/>
    </row>
    <row r="95" spans="1:8" x14ac:dyDescent="0.25">
      <c r="A95" s="47"/>
      <c r="B95" s="48"/>
      <c r="C95" s="48"/>
      <c r="D95" s="48"/>
      <c r="E95" s="46"/>
      <c r="F95" s="49"/>
      <c r="G95" s="50"/>
      <c r="H95" s="47"/>
    </row>
    <row r="96" spans="1:8" x14ac:dyDescent="0.25">
      <c r="A96" s="47"/>
      <c r="B96" s="48"/>
      <c r="C96" s="48"/>
      <c r="D96" s="48"/>
      <c r="E96" s="46"/>
      <c r="F96" s="49"/>
      <c r="G96" s="50"/>
      <c r="H96" s="47"/>
    </row>
    <row r="97" spans="1:8" x14ac:dyDescent="0.25">
      <c r="A97" s="47"/>
      <c r="B97" s="48"/>
      <c r="C97" s="48"/>
      <c r="D97" s="48"/>
      <c r="E97" s="46"/>
      <c r="F97" s="49"/>
      <c r="G97" s="50"/>
      <c r="H97" s="47"/>
    </row>
    <row r="98" spans="1:8" x14ac:dyDescent="0.25">
      <c r="A98" s="47"/>
      <c r="B98" s="48"/>
      <c r="C98" s="48"/>
      <c r="D98" s="48"/>
      <c r="E98" s="46"/>
      <c r="F98" s="49"/>
      <c r="G98" s="50"/>
      <c r="H98" s="47"/>
    </row>
    <row r="99" spans="1:8" x14ac:dyDescent="0.25">
      <c r="A99" s="47"/>
      <c r="B99" s="48"/>
      <c r="C99" s="48"/>
      <c r="D99" s="48"/>
      <c r="E99" s="46"/>
      <c r="F99" s="49"/>
      <c r="G99" s="50"/>
      <c r="H99" s="47"/>
    </row>
    <row r="100" spans="1:8" x14ac:dyDescent="0.25">
      <c r="A100" s="47"/>
      <c r="B100" s="48"/>
      <c r="C100" s="48"/>
      <c r="D100" s="48"/>
      <c r="E100" s="46"/>
      <c r="F100" s="49"/>
      <c r="G100" s="50"/>
      <c r="H100" s="47"/>
    </row>
    <row r="101" spans="1:8" x14ac:dyDescent="0.25">
      <c r="A101" s="47"/>
      <c r="B101" s="48"/>
      <c r="C101" s="48"/>
      <c r="D101" s="48"/>
      <c r="E101" s="46"/>
      <c r="F101" s="49"/>
      <c r="G101" s="50"/>
      <c r="H101" s="47"/>
    </row>
    <row r="102" spans="1:8" x14ac:dyDescent="0.25">
      <c r="A102" s="47"/>
      <c r="B102" s="48"/>
      <c r="C102" s="48"/>
      <c r="D102" s="48"/>
      <c r="E102" s="46"/>
      <c r="F102" s="49"/>
      <c r="G102" s="50"/>
      <c r="H102" s="47"/>
    </row>
    <row r="103" spans="1:8" x14ac:dyDescent="0.25">
      <c r="A103" s="47"/>
      <c r="B103" s="48"/>
      <c r="C103" s="48"/>
      <c r="D103" s="48"/>
      <c r="E103" s="46"/>
      <c r="F103" s="49"/>
      <c r="G103" s="50"/>
      <c r="H103" s="47"/>
    </row>
    <row r="104" spans="1:8" x14ac:dyDescent="0.25">
      <c r="A104" s="47"/>
      <c r="B104" s="48"/>
      <c r="C104" s="48"/>
      <c r="D104" s="48"/>
      <c r="E104" s="46"/>
      <c r="F104" s="49"/>
      <c r="G104" s="50"/>
      <c r="H104" s="47"/>
    </row>
    <row r="105" spans="1:8" x14ac:dyDescent="0.25">
      <c r="A105" s="47"/>
      <c r="B105" s="48"/>
      <c r="C105" s="48"/>
      <c r="D105" s="48"/>
      <c r="E105" s="46"/>
      <c r="F105" s="49"/>
      <c r="G105" s="50"/>
      <c r="H105" s="47"/>
    </row>
    <row r="106" spans="1:8" x14ac:dyDescent="0.25">
      <c r="A106" s="47"/>
      <c r="B106" s="48"/>
      <c r="C106" s="48"/>
      <c r="D106" s="48"/>
      <c r="E106" s="46"/>
      <c r="F106" s="49"/>
      <c r="G106" s="50"/>
      <c r="H106" s="47"/>
    </row>
    <row r="107" spans="1:8" x14ac:dyDescent="0.25">
      <c r="A107" s="47"/>
      <c r="B107" s="48"/>
      <c r="C107" s="48"/>
      <c r="D107" s="48"/>
      <c r="E107" s="46"/>
      <c r="F107" s="49"/>
      <c r="G107" s="50"/>
      <c r="H107" s="47"/>
    </row>
    <row r="108" spans="1:8" x14ac:dyDescent="0.25">
      <c r="A108" s="47"/>
      <c r="B108" s="48"/>
      <c r="C108" s="48"/>
      <c r="D108" s="48"/>
      <c r="E108" s="46"/>
      <c r="F108" s="49"/>
      <c r="G108" s="50"/>
      <c r="H108" s="47"/>
    </row>
    <row r="109" spans="1:8" x14ac:dyDescent="0.25">
      <c r="A109" s="47"/>
      <c r="B109" s="48"/>
      <c r="C109" s="48"/>
      <c r="D109" s="48"/>
      <c r="E109" s="46"/>
      <c r="F109" s="49"/>
      <c r="G109" s="50"/>
      <c r="H109" s="47"/>
    </row>
    <row r="110" spans="1:8" x14ac:dyDescent="0.25">
      <c r="A110" s="47"/>
      <c r="B110" s="48"/>
      <c r="C110" s="48"/>
      <c r="D110" s="48"/>
      <c r="E110" s="46"/>
      <c r="F110" s="49"/>
      <c r="G110" s="50"/>
      <c r="H110" s="47"/>
    </row>
    <row r="111" spans="1:8" x14ac:dyDescent="0.25">
      <c r="A111" s="47"/>
      <c r="B111" s="48"/>
      <c r="C111" s="48"/>
      <c r="D111" s="48"/>
      <c r="E111" s="46"/>
      <c r="F111" s="49"/>
      <c r="G111" s="50"/>
      <c r="H111" s="47"/>
    </row>
    <row r="112" spans="1:8" x14ac:dyDescent="0.25">
      <c r="A112" s="47"/>
      <c r="B112" s="48"/>
      <c r="C112" s="48"/>
      <c r="D112" s="48"/>
      <c r="E112" s="46"/>
      <c r="F112" s="46"/>
      <c r="G112" s="50"/>
      <c r="H112" s="47"/>
    </row>
    <row r="113" spans="1:8" x14ac:dyDescent="0.25">
      <c r="A113" s="47"/>
      <c r="B113" s="48"/>
      <c r="C113" s="48"/>
      <c r="D113" s="48"/>
      <c r="E113" s="46"/>
      <c r="F113" s="49"/>
      <c r="G113" s="50"/>
      <c r="H113" s="47"/>
    </row>
    <row r="114" spans="1:8" x14ac:dyDescent="0.25">
      <c r="A114" s="47"/>
      <c r="B114" s="48"/>
      <c r="C114" s="48"/>
      <c r="D114" s="48"/>
      <c r="E114" s="46"/>
      <c r="F114" s="46"/>
      <c r="G114" s="50"/>
      <c r="H114" s="47"/>
    </row>
    <row r="115" spans="1:8" x14ac:dyDescent="0.25">
      <c r="A115" s="47"/>
      <c r="B115" s="48"/>
      <c r="C115" s="48"/>
      <c r="D115" s="48"/>
      <c r="E115" s="46"/>
      <c r="F115" s="46"/>
      <c r="G115" s="50"/>
      <c r="H115" s="47"/>
    </row>
    <row r="116" spans="1:8" x14ac:dyDescent="0.25">
      <c r="A116" s="47"/>
      <c r="B116" s="48"/>
      <c r="C116" s="48"/>
      <c r="D116" s="48"/>
      <c r="E116" s="46"/>
      <c r="F116" s="49"/>
      <c r="G116" s="50"/>
      <c r="H116" s="47"/>
    </row>
  </sheetData>
  <autoFilter ref="A1:H47"/>
  <sortState ref="A2:H10">
    <sortCondition descending="1" ref="A2:A10"/>
    <sortCondition ref="B2:B10"/>
    <sortCondition ref="C2:C10"/>
  </sortState>
  <hyperlinks>
    <hyperlink ref="A47" r:id="rId1" display="https://www.legifrance.gouv.fr/jorf/id/JORFTEXT000043015244?datePubli=20%2F01%2F2021&amp;emetteur=Minist%C3%A8re+des+solidarit%C3%A9s+et+de+la+sant%C3%A9"/>
    <hyperlink ref="A43:A46" r:id="rId2" display="https://www.legifrance.gouv.fr/jorf/id/JORFTEXT000043015244?datePubli=20%2F01%2F2021&amp;emetteur=Minist%C3%A8re+des+solidarit%C3%A9s+et+de+la+sant%C3%A9"/>
    <hyperlink ref="A46" r:id="rId3" display="https://www.legifrance.gouv.fr/jorf/id/JORFTEXT000043015254?datePubli=20%2F01%2F2021&amp;emetteur=Minist%C3%A8re+des+solidarit%C3%A9s+et+de+la+sant%C3%A9"/>
    <hyperlink ref="A45" r:id="rId4" display="https://www.legifrance.gouv.fr/jorf/id/JORFTEXT000043015254?datePubli=20%2F01%2F2021&amp;emetteur=Minist%C3%A8re+des+solidarit%C3%A9s+et+de+la+sant%C3%A9"/>
    <hyperlink ref="A44" r:id="rId5" display="https://www.legifrance.gouv.fr/jorf/id/JORFTEXT000043015254?datePubli=20%2F01%2F2021&amp;emetteur=Minist%C3%A8re+des+solidarit%C3%A9s+et+de+la+sant%C3%A9"/>
    <hyperlink ref="A43" r:id="rId6" display="https://www.legifrance.gouv.fr/jorf/id/JORFTEXT000043015254?datePubli=20%2F01%2F2021&amp;emetteur=Minist%C3%A8re+des+solidarit%C3%A9s+et+de+la+sant%C3%A9"/>
    <hyperlink ref="A42" r:id="rId7" display="https://www.legifrance.gouv.fr/jorf/id/JORFTEXT000043033030?datePubli=22%2F01%2F2021&amp;emetteur=Minist%C3%A8re+des+solidarit%C3%A9s+et+de+la+sant%C3%A9"/>
    <hyperlink ref="A41" r:id="rId8" display="https://www.legifrance.gouv.fr/jorf/id/JORFTEXT000043033066?datePubli=22%2F01%2F2021&amp;emetteur=Minist%C3%A8re+des+solidarit%C3%A9s+et+de+la+sant%C3%A9"/>
    <hyperlink ref="A40" r:id="rId9" display="https://www.legifrance.gouv.fr/jorf/id/JORFTEXT000043033066?datePubli=22%2F01%2F2021&amp;emetteur=Minist%C3%A8re+des+solidarit%C3%A9s+et+de+la+sant%C3%A9"/>
    <hyperlink ref="A39" r:id="rId10" display="https://www.legifrance.gouv.fr/jorf/id/JORFTEXT000043033066?datePubli=22%2F01%2F2021&amp;emetteur=Minist%C3%A8re+des+solidarit%C3%A9s+et+de+la+sant%C3%A9"/>
    <hyperlink ref="A38" r:id="rId11" display="https://www.legifrance.gouv.fr/jorf/id/JORFTEXT000043033076?datePubli=22%2F01%2F2021&amp;emetteur=Minist%C3%A8re+des+solidarit%C3%A9s+et+de+la+sant%C3%A9"/>
    <hyperlink ref="A37" r:id="rId12" display="https://www.legifrance.gouv.fr/jorf/id/JORFTEXT000043033086?datePubli=22%2F01%2F2021&amp;emetteur=Minist%C3%A8re+des+solidarit%C3%A9s+et+de+la+sant%C3%A9"/>
    <hyperlink ref="A35:A36" r:id="rId13" display="https://www.legifrance.gouv.fr/jorf/id/JORFTEXT000043087706?datePubli=02%2F02%2F2021&amp;emetteur=Minist%C3%A8re+des+solidarit%C3%A9s+et+de+la+sant%C3%A9"/>
    <hyperlink ref="A34" r:id="rId14" display="https://www.legifrance.gouv.fr/jorf/id/JORFTEXT000043096868"/>
    <hyperlink ref="A33" r:id="rId15" display="https://www.legifrance.gouv.fr/jorf/id/JORFTEXT000043096868"/>
    <hyperlink ref="A32" r:id="rId16" display="https://www.legifrance.gouv.fr/jorf/id/JORFTEXT000043096868"/>
    <hyperlink ref="A32:A33" r:id="rId17" display="https://www.legifrance.gouv.fr/jorf/id/JORFTEXT000043096878"/>
    <hyperlink ref="A31" r:id="rId18" display="https://www.legifrance.gouv.fr/jorf/id/JORFTEXT000043106496"/>
    <hyperlink ref="A30" r:id="rId19" display="https://www.legifrance.gouv.fr/jorf/id/JORFTEXT000043201090"/>
    <hyperlink ref="A29" r:id="rId20" display="https://www.legifrance.gouv.fr/jorf/id/JORFTEXT000043201100"/>
    <hyperlink ref="A28" r:id="rId21" display="https://www.legifrance.gouv.fr/jorf/id/JORFTEXT000043391422"/>
    <hyperlink ref="A25" r:id="rId22" display="https://www.legifrance.gouv.fr/jorf/id/JORFTEXT000043391432"/>
    <hyperlink ref="A22" r:id="rId23" display="https://www.legifrance.gouv.fr/jorf/id/JORFTEXT000043391442"/>
    <hyperlink ref="A21" r:id="rId24" display="https://www.legifrance.gouv.fr/jorf/id/JORFTEXT000043391452"/>
    <hyperlink ref="A17" r:id="rId25" display="https://www.legifrance.gouv.fr/jorf/id/JORFTEXT000043391462"/>
    <hyperlink ref="A16" r:id="rId26" display="https://www.legifrance.gouv.fr/jorf/id/JORFTEXT000043391462"/>
    <hyperlink ref="A18" r:id="rId27" display="https://www.legifrance.gouv.fr/jorf/id/JORFTEXT000043391452"/>
    <hyperlink ref="A19" r:id="rId28" display="https://www.legifrance.gouv.fr/jorf/id/JORFTEXT000043391452"/>
    <hyperlink ref="A20" r:id="rId29" display="https://www.legifrance.gouv.fr/jorf/id/JORFTEXT000043391452"/>
    <hyperlink ref="A26" r:id="rId30" display="https://www.legifrance.gouv.fr/jorf/id/JORFTEXT000043391422"/>
    <hyperlink ref="A27" r:id="rId31" display="https://www.legifrance.gouv.fr/jorf/id/JORFTEXT000043391422"/>
    <hyperlink ref="A23" r:id="rId32" display="https://www.legifrance.gouv.fr/jorf/id/JORFTEXT000043391432"/>
    <hyperlink ref="A24" r:id="rId33" display="https://www.legifrance.gouv.fr/jorf/id/JORFTEXT000043391432"/>
    <hyperlink ref="A15" r:id="rId34" display="https://www.legifrance.gouv.fr/jorf/id/JORFTEXT000043459737"/>
  </hyperlinks>
  <pageMargins left="0.23622047244094491" right="0.23622047244094491" top="0.74803149606299213" bottom="0.74803149606299213" header="0.31496062992125984" footer="0.31496062992125984"/>
  <pageSetup paperSize="9" orientation="landscape" r:id="rId35"/>
  <headerFooter>
    <oddHeader>&amp;L&amp;G&amp;C&amp;"-,Gras"&amp;20&amp;K034EA2Inscriptions de médicaments sur la liste en sus</oddHeader>
    <oddFooter>&amp;LHistorique liste en sus 2021&amp;COMEDIT Pays de la Loire&amp;RMise à jour le &amp;D</oddFooter>
  </headerFooter>
  <legacyDrawingHF r:id="rId3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rgb="FF8DC63F"/>
  </sheetPr>
  <dimension ref="A1:F45"/>
  <sheetViews>
    <sheetView view="pageLayout" zoomScaleNormal="100" workbookViewId="0">
      <selection activeCell="C5" sqref="C5"/>
    </sheetView>
  </sheetViews>
  <sheetFormatPr baseColWidth="10" defaultRowHeight="15" x14ac:dyDescent="0.25"/>
  <cols>
    <col min="1" max="1" width="10.85546875" style="18" customWidth="1"/>
    <col min="2" max="2" width="14.7109375" style="14" customWidth="1"/>
    <col min="3" max="3" width="12.85546875" style="20" customWidth="1"/>
    <col min="4" max="4" width="66.5703125" style="20" customWidth="1"/>
    <col min="5" max="5" width="23" style="22" customWidth="1"/>
    <col min="6" max="6" width="14.5703125" style="25" customWidth="1"/>
    <col min="7" max="16384" width="11.42578125" style="1"/>
  </cols>
  <sheetData>
    <row r="1" spans="1:6" s="23" customFormat="1" ht="56.25" customHeight="1" x14ac:dyDescent="0.25">
      <c r="A1" s="15" t="s">
        <v>247</v>
      </c>
      <c r="B1" s="15" t="s">
        <v>8</v>
      </c>
      <c r="C1" s="15" t="s">
        <v>7</v>
      </c>
      <c r="D1" s="15" t="s">
        <v>245</v>
      </c>
      <c r="E1" s="15" t="s">
        <v>242</v>
      </c>
      <c r="F1" s="24" t="s">
        <v>243</v>
      </c>
    </row>
    <row r="2" spans="1:6" s="23" customFormat="1" ht="56.25" customHeight="1" x14ac:dyDescent="0.25">
      <c r="A2" s="153"/>
      <c r="B2" s="16"/>
      <c r="C2" s="16"/>
      <c r="D2" s="16"/>
      <c r="E2" s="154"/>
      <c r="F2" s="155"/>
    </row>
    <row r="3" spans="1:6" s="23" customFormat="1" ht="56.25" customHeight="1" x14ac:dyDescent="0.25">
      <c r="A3" s="153">
        <v>44412</v>
      </c>
      <c r="B3" s="16" t="s">
        <v>628</v>
      </c>
      <c r="C3" s="16" t="s">
        <v>627</v>
      </c>
      <c r="D3" s="16" t="s">
        <v>630</v>
      </c>
      <c r="E3" s="154" t="s">
        <v>629</v>
      </c>
      <c r="F3" s="155">
        <v>3400893843734</v>
      </c>
    </row>
    <row r="4" spans="1:6" s="23" customFormat="1" ht="56.25" customHeight="1" x14ac:dyDescent="0.25">
      <c r="A4" s="153">
        <v>44412</v>
      </c>
      <c r="B4" s="16" t="s">
        <v>623</v>
      </c>
      <c r="C4" s="16" t="s">
        <v>624</v>
      </c>
      <c r="D4" s="16" t="s">
        <v>625</v>
      </c>
      <c r="E4" s="154" t="s">
        <v>626</v>
      </c>
      <c r="F4" s="155">
        <v>3400892992075</v>
      </c>
    </row>
    <row r="5" spans="1:6" s="23" customFormat="1" ht="56.25" customHeight="1" x14ac:dyDescent="0.25">
      <c r="A5" s="153">
        <v>44393</v>
      </c>
      <c r="B5" s="16" t="s">
        <v>272</v>
      </c>
      <c r="C5" s="16" t="s">
        <v>292</v>
      </c>
      <c r="D5" s="16" t="s">
        <v>592</v>
      </c>
      <c r="E5" s="154"/>
      <c r="F5" s="155"/>
    </row>
    <row r="6" spans="1:6" s="23" customFormat="1" ht="153" x14ac:dyDescent="0.25">
      <c r="A6" s="153">
        <v>44323</v>
      </c>
      <c r="B6" s="16" t="s">
        <v>272</v>
      </c>
      <c r="C6" s="16" t="s">
        <v>292</v>
      </c>
      <c r="D6" s="16" t="s">
        <v>593</v>
      </c>
      <c r="E6" s="154" t="s">
        <v>568</v>
      </c>
      <c r="F6" s="155" t="s">
        <v>569</v>
      </c>
    </row>
    <row r="7" spans="1:6" ht="72.75" customHeight="1" x14ac:dyDescent="0.25">
      <c r="A7" s="153">
        <v>44300</v>
      </c>
      <c r="B7" s="16" t="s">
        <v>471</v>
      </c>
      <c r="C7" s="16" t="s">
        <v>472</v>
      </c>
      <c r="D7" s="16" t="s">
        <v>520</v>
      </c>
      <c r="E7" s="154" t="s">
        <v>518</v>
      </c>
      <c r="F7" s="155" t="s">
        <v>519</v>
      </c>
    </row>
    <row r="8" spans="1:6" ht="72.75" customHeight="1" x14ac:dyDescent="0.25">
      <c r="A8" s="153">
        <v>44300</v>
      </c>
      <c r="B8" s="16" t="s">
        <v>471</v>
      </c>
      <c r="C8" s="16" t="s">
        <v>472</v>
      </c>
      <c r="D8" s="16" t="s">
        <v>516</v>
      </c>
      <c r="E8" s="154" t="s">
        <v>517</v>
      </c>
      <c r="F8" s="155"/>
    </row>
    <row r="9" spans="1:6" ht="72.75" customHeight="1" x14ac:dyDescent="0.25">
      <c r="A9" s="153">
        <v>44281</v>
      </c>
      <c r="B9" s="16" t="s">
        <v>512</v>
      </c>
      <c r="C9" s="16" t="s">
        <v>513</v>
      </c>
      <c r="D9" s="16" t="s">
        <v>514</v>
      </c>
      <c r="E9" s="154" t="s">
        <v>410</v>
      </c>
      <c r="F9" s="155">
        <v>3400893913444</v>
      </c>
    </row>
    <row r="10" spans="1:6" ht="92.25" customHeight="1" x14ac:dyDescent="0.25">
      <c r="A10" s="153">
        <v>44280</v>
      </c>
      <c r="B10" s="16" t="s">
        <v>507</v>
      </c>
      <c r="C10" s="16" t="s">
        <v>508</v>
      </c>
      <c r="D10" s="16" t="s">
        <v>510</v>
      </c>
      <c r="E10" s="154" t="s">
        <v>509</v>
      </c>
      <c r="F10" s="155" t="s">
        <v>511</v>
      </c>
    </row>
    <row r="11" spans="1:6" ht="175.5" customHeight="1" x14ac:dyDescent="0.25">
      <c r="A11" s="153">
        <v>44272</v>
      </c>
      <c r="B11" s="16" t="s">
        <v>498</v>
      </c>
      <c r="C11" s="16" t="s">
        <v>499</v>
      </c>
      <c r="D11" s="16" t="s">
        <v>500</v>
      </c>
      <c r="E11" s="154" t="s">
        <v>430</v>
      </c>
      <c r="F11" s="155" t="s">
        <v>529</v>
      </c>
    </row>
    <row r="12" spans="1:6" ht="132" customHeight="1" x14ac:dyDescent="0.25">
      <c r="A12" s="153">
        <v>44272</v>
      </c>
      <c r="B12" s="16" t="s">
        <v>272</v>
      </c>
      <c r="C12" s="16" t="s">
        <v>298</v>
      </c>
      <c r="D12" s="16" t="s">
        <v>483</v>
      </c>
      <c r="E12" s="34" t="s">
        <v>484</v>
      </c>
      <c r="F12" s="26" t="s">
        <v>485</v>
      </c>
    </row>
    <row r="13" spans="1:6" ht="104.25" customHeight="1" x14ac:dyDescent="0.25">
      <c r="A13" s="153">
        <v>44258</v>
      </c>
      <c r="B13" s="16" t="s">
        <v>471</v>
      </c>
      <c r="C13" s="16" t="s">
        <v>472</v>
      </c>
      <c r="D13" s="16" t="s">
        <v>473</v>
      </c>
      <c r="E13" s="34" t="s">
        <v>474</v>
      </c>
      <c r="F13" s="26" t="s">
        <v>475</v>
      </c>
    </row>
    <row r="14" spans="1:6" ht="82.5" customHeight="1" x14ac:dyDescent="0.25">
      <c r="A14" s="153">
        <v>44239</v>
      </c>
      <c r="B14" s="16" t="s">
        <v>356</v>
      </c>
      <c r="C14" s="16" t="s">
        <v>357</v>
      </c>
      <c r="D14" s="16" t="s">
        <v>444</v>
      </c>
      <c r="E14" s="34" t="s">
        <v>445</v>
      </c>
      <c r="F14" s="26" t="s">
        <v>446</v>
      </c>
    </row>
    <row r="15" spans="1:6" ht="81" customHeight="1" x14ac:dyDescent="0.25">
      <c r="A15" s="153">
        <v>44239</v>
      </c>
      <c r="B15" s="16" t="s">
        <v>356</v>
      </c>
      <c r="C15" s="16" t="s">
        <v>357</v>
      </c>
      <c r="D15" s="16" t="s">
        <v>441</v>
      </c>
      <c r="E15" s="34" t="s">
        <v>442</v>
      </c>
      <c r="F15" s="26" t="s">
        <v>443</v>
      </c>
    </row>
    <row r="16" spans="1:6" ht="60.75" customHeight="1" x14ac:dyDescent="0.25">
      <c r="A16" s="153">
        <v>44218</v>
      </c>
      <c r="B16" s="16" t="s">
        <v>343</v>
      </c>
      <c r="C16" s="16" t="s">
        <v>341</v>
      </c>
      <c r="D16" s="16" t="s">
        <v>342</v>
      </c>
      <c r="E16" s="34" t="s">
        <v>344</v>
      </c>
      <c r="F16" s="26">
        <v>3400894020592</v>
      </c>
    </row>
    <row r="17" spans="1:6" ht="81" customHeight="1" x14ac:dyDescent="0.25">
      <c r="A17" s="153"/>
      <c r="B17" s="16"/>
      <c r="C17" s="16"/>
      <c r="D17" s="16"/>
      <c r="E17" s="34"/>
      <c r="F17" s="26"/>
    </row>
    <row r="18" spans="1:6" ht="93.75" customHeight="1" x14ac:dyDescent="0.25">
      <c r="A18" s="153"/>
      <c r="B18" s="16"/>
      <c r="C18" s="16"/>
      <c r="D18" s="16"/>
      <c r="E18" s="34"/>
      <c r="F18" s="26"/>
    </row>
    <row r="19" spans="1:6" ht="45.75" customHeight="1" x14ac:dyDescent="0.25">
      <c r="A19" s="67"/>
      <c r="B19" s="16"/>
      <c r="C19" s="16"/>
      <c r="D19" s="16"/>
      <c r="E19" s="34"/>
      <c r="F19" s="26"/>
    </row>
    <row r="20" spans="1:6" ht="59.25" customHeight="1" x14ac:dyDescent="0.25">
      <c r="A20" s="67"/>
      <c r="B20" s="16"/>
      <c r="C20" s="16"/>
      <c r="D20" s="16"/>
      <c r="E20" s="34"/>
      <c r="F20" s="26"/>
    </row>
    <row r="21" spans="1:6" ht="107.25" customHeight="1" x14ac:dyDescent="0.25">
      <c r="A21" s="67"/>
      <c r="B21" s="16"/>
      <c r="C21" s="16"/>
      <c r="D21" s="16"/>
      <c r="E21" s="34"/>
      <c r="F21" s="26"/>
    </row>
    <row r="22" spans="1:6" ht="63.75" customHeight="1" x14ac:dyDescent="0.25">
      <c r="A22" s="67"/>
      <c r="B22" s="16"/>
      <c r="C22" s="16"/>
      <c r="D22" s="16"/>
      <c r="E22" s="34"/>
      <c r="F22" s="26"/>
    </row>
    <row r="23" spans="1:6" ht="67.5" customHeight="1" x14ac:dyDescent="0.25">
      <c r="A23" s="67"/>
      <c r="B23" s="16"/>
      <c r="C23" s="16"/>
      <c r="D23" s="16"/>
      <c r="E23" s="34"/>
      <c r="F23" s="26"/>
    </row>
    <row r="24" spans="1:6" ht="88.5" customHeight="1" x14ac:dyDescent="0.25">
      <c r="A24" s="67"/>
      <c r="B24" s="16"/>
      <c r="C24" s="16"/>
      <c r="D24" s="16"/>
      <c r="E24" s="34"/>
      <c r="F24" s="26"/>
    </row>
    <row r="25" spans="1:6" ht="88.5" customHeight="1" x14ac:dyDescent="0.25">
      <c r="A25" s="67"/>
      <c r="B25" s="16"/>
      <c r="C25" s="16"/>
      <c r="D25" s="16"/>
      <c r="E25" s="34"/>
      <c r="F25" s="26"/>
    </row>
    <row r="26" spans="1:6" ht="88.5" customHeight="1" x14ac:dyDescent="0.25">
      <c r="A26" s="67"/>
      <c r="B26" s="16"/>
      <c r="C26" s="16"/>
      <c r="D26" s="16"/>
      <c r="E26" s="34"/>
      <c r="F26" s="26"/>
    </row>
    <row r="27" spans="1:6" ht="88.5" customHeight="1" x14ac:dyDescent="0.25">
      <c r="A27" s="67"/>
      <c r="B27" s="16"/>
      <c r="C27" s="16"/>
      <c r="D27" s="16"/>
      <c r="E27" s="34"/>
      <c r="F27" s="26"/>
    </row>
    <row r="28" spans="1:6" ht="81" customHeight="1" x14ac:dyDescent="0.25">
      <c r="A28" s="67"/>
      <c r="B28" s="16"/>
      <c r="C28" s="16"/>
      <c r="D28" s="16"/>
      <c r="E28" s="34"/>
      <c r="F28" s="26"/>
    </row>
    <row r="29" spans="1:6" ht="71.25" customHeight="1" x14ac:dyDescent="0.25">
      <c r="A29" s="67"/>
      <c r="B29" s="16"/>
      <c r="C29" s="16"/>
      <c r="D29" s="16"/>
      <c r="E29" s="34"/>
      <c r="F29" s="26"/>
    </row>
    <row r="30" spans="1:6" ht="69.75" customHeight="1" x14ac:dyDescent="0.25">
      <c r="A30" s="67"/>
      <c r="B30" s="16"/>
      <c r="C30" s="16"/>
      <c r="D30" s="16"/>
      <c r="E30" s="34"/>
      <c r="F30" s="26"/>
    </row>
    <row r="31" spans="1:6" x14ac:dyDescent="0.25">
      <c r="A31" s="67"/>
      <c r="B31" s="16"/>
      <c r="C31" s="16"/>
      <c r="D31" s="16"/>
      <c r="E31" s="34"/>
      <c r="F31" s="26"/>
    </row>
    <row r="32" spans="1:6" x14ac:dyDescent="0.25">
      <c r="A32" s="67"/>
      <c r="B32" s="16"/>
      <c r="C32" s="16"/>
      <c r="D32" s="16"/>
      <c r="E32" s="34"/>
      <c r="F32" s="26"/>
    </row>
    <row r="33" spans="1:6" x14ac:dyDescent="0.25">
      <c r="A33" s="17"/>
      <c r="B33" s="16"/>
      <c r="C33" s="16"/>
      <c r="D33" s="16"/>
      <c r="E33" s="34"/>
      <c r="F33" s="26"/>
    </row>
    <row r="34" spans="1:6" x14ac:dyDescent="0.25">
      <c r="A34" s="17"/>
      <c r="B34" s="16"/>
      <c r="C34" s="19"/>
      <c r="D34" s="16"/>
      <c r="E34" s="34"/>
      <c r="F34" s="26"/>
    </row>
    <row r="35" spans="1:6" x14ac:dyDescent="0.25">
      <c r="A35" s="17"/>
      <c r="B35" s="16"/>
      <c r="C35" s="19"/>
      <c r="D35" s="16"/>
      <c r="E35" s="34"/>
      <c r="F35" s="26"/>
    </row>
    <row r="36" spans="1:6" x14ac:dyDescent="0.25">
      <c r="A36" s="17"/>
      <c r="B36" s="16"/>
      <c r="C36" s="19"/>
      <c r="D36" s="16"/>
      <c r="E36" s="34"/>
      <c r="F36" s="26"/>
    </row>
    <row r="37" spans="1:6" x14ac:dyDescent="0.25">
      <c r="A37" s="17"/>
      <c r="B37" s="16"/>
      <c r="C37" s="19"/>
      <c r="D37" s="16"/>
      <c r="E37" s="34"/>
      <c r="F37" s="26"/>
    </row>
    <row r="38" spans="1:6" x14ac:dyDescent="0.25">
      <c r="A38" s="17"/>
      <c r="B38" s="16"/>
      <c r="C38" s="19"/>
      <c r="D38" s="16"/>
      <c r="E38" s="26"/>
      <c r="F38" s="26"/>
    </row>
    <row r="39" spans="1:6" x14ac:dyDescent="0.25">
      <c r="A39" s="17"/>
      <c r="B39" s="16"/>
      <c r="C39" s="19"/>
      <c r="D39" s="16"/>
      <c r="E39" s="26"/>
      <c r="F39" s="26"/>
    </row>
    <row r="40" spans="1:6" x14ac:dyDescent="0.25">
      <c r="A40" s="17"/>
      <c r="B40" s="16"/>
      <c r="C40" s="19"/>
      <c r="D40" s="16"/>
      <c r="E40" s="34"/>
      <c r="F40" s="26"/>
    </row>
    <row r="41" spans="1:6" x14ac:dyDescent="0.25">
      <c r="A41" s="17"/>
      <c r="B41" s="16"/>
      <c r="C41" s="19"/>
      <c r="D41" s="16"/>
      <c r="E41" s="34"/>
      <c r="F41" s="26"/>
    </row>
    <row r="42" spans="1:6" x14ac:dyDescent="0.25">
      <c r="A42" s="17"/>
      <c r="B42" s="16"/>
      <c r="C42" s="19"/>
      <c r="D42" s="16"/>
      <c r="E42" s="34"/>
      <c r="F42" s="26"/>
    </row>
    <row r="43" spans="1:6" x14ac:dyDescent="0.25">
      <c r="A43" s="17"/>
      <c r="B43" s="16"/>
      <c r="C43" s="19"/>
      <c r="D43" s="16"/>
      <c r="E43" s="21"/>
      <c r="F43" s="26"/>
    </row>
    <row r="44" spans="1:6" x14ac:dyDescent="0.25">
      <c r="A44" s="17"/>
      <c r="B44" s="16"/>
      <c r="C44" s="19"/>
      <c r="D44" s="16"/>
      <c r="E44" s="21"/>
      <c r="F44" s="26"/>
    </row>
    <row r="45" spans="1:6" x14ac:dyDescent="0.25">
      <c r="A45" s="17"/>
      <c r="B45" s="16"/>
      <c r="C45" s="19"/>
      <c r="D45" s="33"/>
      <c r="E45" s="34"/>
      <c r="F45" s="26"/>
    </row>
  </sheetData>
  <sortState ref="A2:F3">
    <sortCondition descending="1" ref="A2:A3"/>
    <sortCondition ref="B2:B3"/>
    <sortCondition ref="C2:C3"/>
  </sortState>
  <hyperlinks>
    <hyperlink ref="A16" r:id="rId1" display="https://www.legifrance.gouv.fr/jorf/id/JORFTEXT000043033141"/>
    <hyperlink ref="A15" r:id="rId2" display="https://www.legifrance.gouv.fr/jorf/id/JORFTEXT000043121618"/>
    <hyperlink ref="A14" r:id="rId3" display="https://www.legifrance.gouv.fr/jorf/id/JORFTEXT000043121627"/>
    <hyperlink ref="A13" r:id="rId4" display="https://www.legifrance.gouv.fr/jorf/id/JORFTEXT000043201081"/>
    <hyperlink ref="A12" r:id="rId5" display="https://www.legifrance.gouv.fr/jorf/id/JORFTEXT000043258521"/>
    <hyperlink ref="A11" r:id="rId6" display="https://www.legifrance.gouv.fr/jorf/id/JORFTEXT000043258559"/>
    <hyperlink ref="A10" r:id="rId7" display="https://www.legifrance.gouv.fr/jorf/id/JORFTEXT000043286298"/>
    <hyperlink ref="A9" r:id="rId8" display="https://www.legifrance.gouv.fr/jorf/id/JORFTEXT000043290208"/>
    <hyperlink ref="A8" r:id="rId9" display="https://www.legifrance.gouv.fr/jorf/id/JORFTEXT000043360023"/>
    <hyperlink ref="A7" r:id="rId10" display="https://www.legifrance.gouv.fr/jorf/id/JORFTEXT000043360034"/>
    <hyperlink ref="A6" r:id="rId11" display="https://www.legifrance.gouv.fr/jorf/id/JORFTEXT000043482721"/>
  </hyperlinks>
  <pageMargins left="0.23622047244094491" right="0.23622047244094491" top="0.94488188976377963" bottom="0.94488188976377963" header="0.31496062992125984" footer="0.31496062992125984"/>
  <pageSetup paperSize="9" orientation="landscape" r:id="rId12"/>
  <headerFooter>
    <oddHeader>&amp;L&amp;G&amp;C&amp;"-,Gras"&amp;20&amp;K8DC63FModifications des indications des médicaments de la liste en sus</oddHeader>
    <oddFooter>&amp;LHistorique liste en sus 2021&amp;COMEDIT Pays de la Loire&amp;RMise à jour le &amp;D</oddFooter>
  </headerFooter>
  <legacyDrawingHF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5"/>
  </sheetPr>
  <dimension ref="A1:G62"/>
  <sheetViews>
    <sheetView view="pageLayout" zoomScaleNormal="100" workbookViewId="0">
      <selection activeCell="A4" sqref="A4:XFD4"/>
    </sheetView>
  </sheetViews>
  <sheetFormatPr baseColWidth="10" defaultRowHeight="15" x14ac:dyDescent="0.25"/>
  <cols>
    <col min="1" max="1" width="10.85546875" style="18" customWidth="1"/>
    <col min="2" max="2" width="17.28515625" style="20" customWidth="1"/>
    <col min="3" max="3" width="15.28515625" style="20" customWidth="1"/>
    <col min="4" max="4" width="52.42578125" style="20" customWidth="1"/>
    <col min="5" max="5" width="20.28515625" style="20" customWidth="1"/>
    <col min="6" max="6" width="14.5703125" style="25" customWidth="1"/>
    <col min="7" max="7" width="10.85546875" style="18" customWidth="1"/>
    <col min="8" max="16384" width="11.42578125" style="1"/>
  </cols>
  <sheetData>
    <row r="1" spans="1:7" s="23" customFormat="1" ht="56.25" customHeight="1" x14ac:dyDescent="0.25">
      <c r="A1" s="27" t="s">
        <v>249</v>
      </c>
      <c r="B1" s="162" t="s">
        <v>8</v>
      </c>
      <c r="C1" s="162" t="s">
        <v>7</v>
      </c>
      <c r="D1" s="162" t="s">
        <v>250</v>
      </c>
      <c r="E1" s="162" t="s">
        <v>242</v>
      </c>
      <c r="F1" s="163" t="s">
        <v>243</v>
      </c>
      <c r="G1" s="162" t="s">
        <v>248</v>
      </c>
    </row>
    <row r="2" spans="1:7" s="23" customFormat="1" x14ac:dyDescent="0.25">
      <c r="A2" s="177">
        <v>44393</v>
      </c>
      <c r="B2" s="174" t="s">
        <v>52</v>
      </c>
      <c r="C2" s="174" t="s">
        <v>58</v>
      </c>
      <c r="D2" s="30" t="s">
        <v>360</v>
      </c>
      <c r="E2" s="175" t="s">
        <v>590</v>
      </c>
      <c r="F2" s="176">
        <v>3400890004596</v>
      </c>
      <c r="G2" s="177">
        <v>44409</v>
      </c>
    </row>
    <row r="3" spans="1:7" s="23" customFormat="1" x14ac:dyDescent="0.25">
      <c r="A3" s="177">
        <v>44393</v>
      </c>
      <c r="B3" s="174" t="s">
        <v>52</v>
      </c>
      <c r="C3" s="174" t="s">
        <v>58</v>
      </c>
      <c r="D3" s="30" t="s">
        <v>360</v>
      </c>
      <c r="E3" s="175" t="s">
        <v>591</v>
      </c>
      <c r="F3" s="176">
        <v>3400890004589</v>
      </c>
      <c r="G3" s="177">
        <v>44409</v>
      </c>
    </row>
    <row r="4" spans="1:7" x14ac:dyDescent="0.25">
      <c r="A4" s="177">
        <v>44272</v>
      </c>
      <c r="B4" s="174" t="s">
        <v>489</v>
      </c>
      <c r="C4" s="174" t="s">
        <v>490</v>
      </c>
      <c r="D4" s="30" t="s">
        <v>360</v>
      </c>
      <c r="E4" s="175" t="s">
        <v>491</v>
      </c>
      <c r="F4" s="176">
        <v>3400891817829</v>
      </c>
      <c r="G4" s="177">
        <v>44272</v>
      </c>
    </row>
    <row r="5" spans="1:7" x14ac:dyDescent="0.25">
      <c r="A5" s="177">
        <v>44272</v>
      </c>
      <c r="B5" s="174" t="s">
        <v>489</v>
      </c>
      <c r="C5" s="174" t="s">
        <v>490</v>
      </c>
      <c r="D5" s="30" t="s">
        <v>360</v>
      </c>
      <c r="E5" s="175" t="s">
        <v>492</v>
      </c>
      <c r="F5" s="176">
        <v>3400891817539</v>
      </c>
      <c r="G5" s="177">
        <v>44272</v>
      </c>
    </row>
    <row r="6" spans="1:7" x14ac:dyDescent="0.25">
      <c r="A6" s="177">
        <v>44272</v>
      </c>
      <c r="B6" s="174" t="s">
        <v>489</v>
      </c>
      <c r="C6" s="174" t="s">
        <v>490</v>
      </c>
      <c r="D6" s="30" t="s">
        <v>360</v>
      </c>
      <c r="E6" s="175" t="s">
        <v>493</v>
      </c>
      <c r="F6" s="176">
        <v>3400891817768</v>
      </c>
      <c r="G6" s="177">
        <v>44272</v>
      </c>
    </row>
    <row r="7" spans="1:7" x14ac:dyDescent="0.25">
      <c r="A7" s="177">
        <v>44272</v>
      </c>
      <c r="B7" s="174" t="s">
        <v>489</v>
      </c>
      <c r="C7" s="174" t="s">
        <v>490</v>
      </c>
      <c r="D7" s="30" t="s">
        <v>360</v>
      </c>
      <c r="E7" s="175" t="s">
        <v>494</v>
      </c>
      <c r="F7" s="176">
        <v>3400893188736</v>
      </c>
      <c r="G7" s="177">
        <v>44272</v>
      </c>
    </row>
    <row r="8" spans="1:7" x14ac:dyDescent="0.25">
      <c r="A8" s="177">
        <v>44272</v>
      </c>
      <c r="B8" s="174" t="s">
        <v>489</v>
      </c>
      <c r="C8" s="174" t="s">
        <v>490</v>
      </c>
      <c r="D8" s="30" t="s">
        <v>360</v>
      </c>
      <c r="E8" s="175" t="s">
        <v>495</v>
      </c>
      <c r="F8" s="176">
        <v>3400893188965</v>
      </c>
      <c r="G8" s="177">
        <v>44272</v>
      </c>
    </row>
    <row r="9" spans="1:7" x14ac:dyDescent="0.25">
      <c r="A9" s="177">
        <v>44272</v>
      </c>
      <c r="B9" s="174" t="s">
        <v>489</v>
      </c>
      <c r="C9" s="174" t="s">
        <v>490</v>
      </c>
      <c r="D9" s="30" t="s">
        <v>360</v>
      </c>
      <c r="E9" s="175" t="s">
        <v>496</v>
      </c>
      <c r="F9" s="176">
        <v>3400893189047</v>
      </c>
      <c r="G9" s="177">
        <v>44272</v>
      </c>
    </row>
    <row r="10" spans="1:7" x14ac:dyDescent="0.25">
      <c r="A10" s="177">
        <v>44272</v>
      </c>
      <c r="B10" s="174" t="s">
        <v>489</v>
      </c>
      <c r="C10" s="174" t="s">
        <v>490</v>
      </c>
      <c r="D10" s="30" t="s">
        <v>360</v>
      </c>
      <c r="E10" s="175" t="s">
        <v>497</v>
      </c>
      <c r="F10" s="176">
        <v>3400893840771</v>
      </c>
      <c r="G10" s="177">
        <v>44272</v>
      </c>
    </row>
    <row r="11" spans="1:7" x14ac:dyDescent="0.25">
      <c r="A11" s="177">
        <v>44272</v>
      </c>
      <c r="B11" s="174" t="s">
        <v>486</v>
      </c>
      <c r="C11" s="174" t="s">
        <v>487</v>
      </c>
      <c r="D11" s="30" t="s">
        <v>360</v>
      </c>
      <c r="E11" s="175" t="s">
        <v>488</v>
      </c>
      <c r="F11" s="176">
        <v>3400892610504</v>
      </c>
      <c r="G11" s="177">
        <v>44272</v>
      </c>
    </row>
    <row r="12" spans="1:7" x14ac:dyDescent="0.25">
      <c r="A12" s="177">
        <v>44218</v>
      </c>
      <c r="B12" s="30" t="s">
        <v>345</v>
      </c>
      <c r="C12" s="30" t="s">
        <v>346</v>
      </c>
      <c r="D12" s="30" t="s">
        <v>360</v>
      </c>
      <c r="E12" s="164" t="s">
        <v>361</v>
      </c>
      <c r="F12" s="165">
        <v>3400894119579</v>
      </c>
      <c r="G12" s="28">
        <v>44256</v>
      </c>
    </row>
    <row r="13" spans="1:7" x14ac:dyDescent="0.25">
      <c r="A13" s="177">
        <v>44218</v>
      </c>
      <c r="B13" s="30" t="s">
        <v>345</v>
      </c>
      <c r="C13" s="30" t="s">
        <v>346</v>
      </c>
      <c r="D13" s="30" t="s">
        <v>360</v>
      </c>
      <c r="E13" s="164" t="s">
        <v>362</v>
      </c>
      <c r="F13" s="165">
        <v>3400893902677</v>
      </c>
      <c r="G13" s="28">
        <v>44256</v>
      </c>
    </row>
    <row r="14" spans="1:7" x14ac:dyDescent="0.25">
      <c r="A14" s="177">
        <v>44218</v>
      </c>
      <c r="B14" s="30" t="s">
        <v>13</v>
      </c>
      <c r="C14" s="30" t="s">
        <v>12</v>
      </c>
      <c r="D14" s="30" t="s">
        <v>360</v>
      </c>
      <c r="E14" s="164" t="s">
        <v>363</v>
      </c>
      <c r="F14" s="165">
        <v>3400893686645</v>
      </c>
      <c r="G14" s="28">
        <v>44256</v>
      </c>
    </row>
    <row r="15" spans="1:7" x14ac:dyDescent="0.25">
      <c r="A15" s="177">
        <v>44218</v>
      </c>
      <c r="B15" s="30" t="s">
        <v>13</v>
      </c>
      <c r="C15" s="30" t="s">
        <v>12</v>
      </c>
      <c r="D15" s="30" t="s">
        <v>360</v>
      </c>
      <c r="E15" s="61" t="s">
        <v>364</v>
      </c>
      <c r="F15" s="32">
        <v>3400894166184</v>
      </c>
      <c r="G15" s="28">
        <v>44256</v>
      </c>
    </row>
    <row r="16" spans="1:7" x14ac:dyDescent="0.25">
      <c r="A16" s="177">
        <v>44218</v>
      </c>
      <c r="B16" s="30" t="s">
        <v>13</v>
      </c>
      <c r="C16" s="30" t="s">
        <v>12</v>
      </c>
      <c r="D16" s="30" t="s">
        <v>360</v>
      </c>
      <c r="E16" s="61" t="s">
        <v>365</v>
      </c>
      <c r="F16" s="32">
        <v>3400894166306</v>
      </c>
      <c r="G16" s="28">
        <v>44256</v>
      </c>
    </row>
    <row r="17" spans="1:7" x14ac:dyDescent="0.25">
      <c r="A17" s="177">
        <v>44218</v>
      </c>
      <c r="B17" s="30" t="s">
        <v>13</v>
      </c>
      <c r="C17" s="30" t="s">
        <v>12</v>
      </c>
      <c r="D17" s="30" t="s">
        <v>360</v>
      </c>
      <c r="E17" s="61" t="s">
        <v>366</v>
      </c>
      <c r="F17" s="32">
        <v>3400894362593</v>
      </c>
      <c r="G17" s="28">
        <v>44256</v>
      </c>
    </row>
    <row r="18" spans="1:7" x14ac:dyDescent="0.25">
      <c r="A18" s="177">
        <v>44218</v>
      </c>
      <c r="B18" s="30" t="s">
        <v>13</v>
      </c>
      <c r="C18" s="30" t="s">
        <v>12</v>
      </c>
      <c r="D18" s="30" t="s">
        <v>360</v>
      </c>
      <c r="E18" s="31" t="s">
        <v>367</v>
      </c>
      <c r="F18" s="32">
        <v>3400894362654</v>
      </c>
      <c r="G18" s="28">
        <v>44256</v>
      </c>
    </row>
    <row r="19" spans="1:7" x14ac:dyDescent="0.25">
      <c r="A19" s="177">
        <v>44218</v>
      </c>
      <c r="B19" s="30" t="s">
        <v>13</v>
      </c>
      <c r="C19" s="30" t="s">
        <v>12</v>
      </c>
      <c r="D19" s="30" t="s">
        <v>360</v>
      </c>
      <c r="E19" s="31" t="s">
        <v>368</v>
      </c>
      <c r="F19" s="32">
        <v>3400894362425</v>
      </c>
      <c r="G19" s="28">
        <v>44256</v>
      </c>
    </row>
    <row r="20" spans="1:7" x14ac:dyDescent="0.25">
      <c r="A20" s="177">
        <v>44218</v>
      </c>
      <c r="B20" s="30" t="s">
        <v>13</v>
      </c>
      <c r="C20" s="29" t="s">
        <v>139</v>
      </c>
      <c r="D20" s="30" t="s">
        <v>360</v>
      </c>
      <c r="E20" s="31" t="s">
        <v>369</v>
      </c>
      <c r="F20" s="32">
        <v>3400894418009</v>
      </c>
      <c r="G20" s="28">
        <v>44256</v>
      </c>
    </row>
    <row r="21" spans="1:7" x14ac:dyDescent="0.25">
      <c r="A21" s="177">
        <v>44218</v>
      </c>
      <c r="B21" s="30" t="s">
        <v>13</v>
      </c>
      <c r="C21" s="29" t="s">
        <v>139</v>
      </c>
      <c r="D21" s="30" t="s">
        <v>360</v>
      </c>
      <c r="E21" s="31" t="s">
        <v>370</v>
      </c>
      <c r="F21" s="32">
        <v>3400894418177</v>
      </c>
      <c r="G21" s="28">
        <v>44256</v>
      </c>
    </row>
    <row r="22" spans="1:7" x14ac:dyDescent="0.25">
      <c r="A22" s="177">
        <v>44218</v>
      </c>
      <c r="B22" s="30" t="s">
        <v>13</v>
      </c>
      <c r="C22" s="29" t="s">
        <v>139</v>
      </c>
      <c r="D22" s="30" t="s">
        <v>360</v>
      </c>
      <c r="E22" s="31" t="s">
        <v>371</v>
      </c>
      <c r="F22" s="32">
        <v>3400894418238</v>
      </c>
      <c r="G22" s="28">
        <v>44256</v>
      </c>
    </row>
    <row r="23" spans="1:7" x14ac:dyDescent="0.25">
      <c r="A23" s="177">
        <v>44218</v>
      </c>
      <c r="B23" s="30" t="s">
        <v>13</v>
      </c>
      <c r="C23" s="29" t="s">
        <v>24</v>
      </c>
      <c r="D23" s="30" t="s">
        <v>360</v>
      </c>
      <c r="E23" s="31" t="s">
        <v>372</v>
      </c>
      <c r="F23" s="32">
        <v>3400894388210</v>
      </c>
      <c r="G23" s="28">
        <v>44256</v>
      </c>
    </row>
    <row r="24" spans="1:7" x14ac:dyDescent="0.25">
      <c r="A24" s="177">
        <v>44218</v>
      </c>
      <c r="B24" s="30" t="s">
        <v>13</v>
      </c>
      <c r="C24" s="29" t="s">
        <v>24</v>
      </c>
      <c r="D24" s="30" t="s">
        <v>360</v>
      </c>
      <c r="E24" s="31" t="s">
        <v>373</v>
      </c>
      <c r="F24" s="32">
        <v>3400894388388</v>
      </c>
      <c r="G24" s="28">
        <v>44256</v>
      </c>
    </row>
    <row r="25" spans="1:7" x14ac:dyDescent="0.25">
      <c r="A25" s="177">
        <v>44218</v>
      </c>
      <c r="B25" s="30" t="s">
        <v>13</v>
      </c>
      <c r="C25" s="29" t="s">
        <v>24</v>
      </c>
      <c r="D25" s="30" t="s">
        <v>360</v>
      </c>
      <c r="E25" s="31" t="s">
        <v>374</v>
      </c>
      <c r="F25" s="32">
        <v>3400894388449</v>
      </c>
      <c r="G25" s="28">
        <v>44256</v>
      </c>
    </row>
    <row r="26" spans="1:7" x14ac:dyDescent="0.25">
      <c r="A26" s="177">
        <v>44218</v>
      </c>
      <c r="B26" s="30" t="s">
        <v>13</v>
      </c>
      <c r="C26" s="29" t="s">
        <v>32</v>
      </c>
      <c r="D26" s="30" t="s">
        <v>360</v>
      </c>
      <c r="E26" s="31" t="s">
        <v>373</v>
      </c>
      <c r="F26" s="32">
        <v>3400894403098</v>
      </c>
      <c r="G26" s="28">
        <v>44256</v>
      </c>
    </row>
    <row r="27" spans="1:7" x14ac:dyDescent="0.25">
      <c r="A27" s="177">
        <v>44218</v>
      </c>
      <c r="B27" s="30" t="s">
        <v>13</v>
      </c>
      <c r="C27" s="29" t="s">
        <v>32</v>
      </c>
      <c r="D27" s="30" t="s">
        <v>360</v>
      </c>
      <c r="E27" s="31" t="s">
        <v>374</v>
      </c>
      <c r="F27" s="32">
        <v>3400894402909</v>
      </c>
      <c r="G27" s="28">
        <v>44256</v>
      </c>
    </row>
    <row r="28" spans="1:7" x14ac:dyDescent="0.25">
      <c r="A28" s="177">
        <v>44218</v>
      </c>
      <c r="B28" s="30" t="s">
        <v>13</v>
      </c>
      <c r="C28" s="29" t="s">
        <v>29</v>
      </c>
      <c r="D28" s="30" t="s">
        <v>360</v>
      </c>
      <c r="E28" s="31" t="s">
        <v>373</v>
      </c>
      <c r="F28" s="32">
        <v>3400894400196</v>
      </c>
      <c r="G28" s="28">
        <v>44256</v>
      </c>
    </row>
    <row r="29" spans="1:7" x14ac:dyDescent="0.25">
      <c r="A29" s="177">
        <v>44218</v>
      </c>
      <c r="B29" s="30" t="s">
        <v>13</v>
      </c>
      <c r="C29" s="29" t="s">
        <v>29</v>
      </c>
      <c r="D29" s="30" t="s">
        <v>360</v>
      </c>
      <c r="E29" s="31" t="s">
        <v>374</v>
      </c>
      <c r="F29" s="32">
        <v>3400894400257</v>
      </c>
      <c r="G29" s="28">
        <v>44256</v>
      </c>
    </row>
    <row r="30" spans="1:7" x14ac:dyDescent="0.25">
      <c r="A30" s="177">
        <v>44218</v>
      </c>
      <c r="B30" s="30" t="s">
        <v>13</v>
      </c>
      <c r="C30" s="29" t="s">
        <v>347</v>
      </c>
      <c r="D30" s="30" t="s">
        <v>360</v>
      </c>
      <c r="E30" s="31" t="s">
        <v>373</v>
      </c>
      <c r="F30" s="32">
        <v>3400894501305</v>
      </c>
      <c r="G30" s="28">
        <v>44256</v>
      </c>
    </row>
    <row r="31" spans="1:7" x14ac:dyDescent="0.25">
      <c r="A31" s="177">
        <v>44218</v>
      </c>
      <c r="B31" s="30" t="s">
        <v>13</v>
      </c>
      <c r="C31" s="29" t="s">
        <v>347</v>
      </c>
      <c r="D31" s="30" t="s">
        <v>360</v>
      </c>
      <c r="E31" s="31" t="s">
        <v>374</v>
      </c>
      <c r="F31" s="32">
        <v>3400894501473</v>
      </c>
      <c r="G31" s="28">
        <v>44256</v>
      </c>
    </row>
    <row r="32" spans="1:7" x14ac:dyDescent="0.25">
      <c r="A32" s="177">
        <v>44218</v>
      </c>
      <c r="B32" s="30" t="s">
        <v>13</v>
      </c>
      <c r="C32" s="29" t="s">
        <v>347</v>
      </c>
      <c r="D32" s="30" t="s">
        <v>360</v>
      </c>
      <c r="E32" s="31" t="s">
        <v>371</v>
      </c>
      <c r="F32" s="32">
        <v>3400894501534</v>
      </c>
      <c r="G32" s="28">
        <v>44256</v>
      </c>
    </row>
    <row r="33" spans="1:7" x14ac:dyDescent="0.25">
      <c r="A33" s="177">
        <v>44218</v>
      </c>
      <c r="B33" s="29" t="s">
        <v>348</v>
      </c>
      <c r="C33" s="29" t="s">
        <v>349</v>
      </c>
      <c r="D33" s="30" t="s">
        <v>360</v>
      </c>
      <c r="E33" s="31" t="s">
        <v>376</v>
      </c>
      <c r="F33" s="32">
        <v>3400894310327</v>
      </c>
      <c r="G33" s="28">
        <v>44256</v>
      </c>
    </row>
    <row r="34" spans="1:7" x14ac:dyDescent="0.25">
      <c r="A34" s="177">
        <v>44218</v>
      </c>
      <c r="B34" s="29" t="s">
        <v>348</v>
      </c>
      <c r="C34" s="29" t="s">
        <v>349</v>
      </c>
      <c r="D34" s="30" t="s">
        <v>360</v>
      </c>
      <c r="E34" s="31" t="s">
        <v>375</v>
      </c>
      <c r="F34" s="32">
        <v>3400894212232</v>
      </c>
      <c r="G34" s="28">
        <v>44256</v>
      </c>
    </row>
    <row r="35" spans="1:7" x14ac:dyDescent="0.25">
      <c r="A35" s="177">
        <v>44218</v>
      </c>
      <c r="B35" s="29" t="s">
        <v>348</v>
      </c>
      <c r="C35" s="29" t="s">
        <v>349</v>
      </c>
      <c r="D35" s="30" t="s">
        <v>360</v>
      </c>
      <c r="E35" s="31" t="s">
        <v>377</v>
      </c>
      <c r="F35" s="32">
        <v>3400893426012</v>
      </c>
      <c r="G35" s="28">
        <v>44256</v>
      </c>
    </row>
    <row r="36" spans="1:7" x14ac:dyDescent="0.25">
      <c r="A36" s="177">
        <v>44218</v>
      </c>
      <c r="B36" s="29" t="s">
        <v>36</v>
      </c>
      <c r="C36" s="29" t="s">
        <v>35</v>
      </c>
      <c r="D36" s="30" t="s">
        <v>360</v>
      </c>
      <c r="E36" s="31" t="s">
        <v>378</v>
      </c>
      <c r="F36" s="32">
        <v>3400894344674</v>
      </c>
      <c r="G36" s="28">
        <v>44256</v>
      </c>
    </row>
    <row r="37" spans="1:7" x14ac:dyDescent="0.25">
      <c r="A37" s="177">
        <v>44218</v>
      </c>
      <c r="B37" s="29" t="s">
        <v>36</v>
      </c>
      <c r="C37" s="29" t="s">
        <v>35</v>
      </c>
      <c r="D37" s="30" t="s">
        <v>360</v>
      </c>
      <c r="E37" s="31" t="s">
        <v>379</v>
      </c>
      <c r="F37" s="32">
        <v>3400892426150</v>
      </c>
      <c r="G37" s="28">
        <v>44256</v>
      </c>
    </row>
    <row r="38" spans="1:7" x14ac:dyDescent="0.25">
      <c r="A38" s="177">
        <v>44218</v>
      </c>
      <c r="B38" s="29" t="s">
        <v>36</v>
      </c>
      <c r="C38" s="29" t="s">
        <v>35</v>
      </c>
      <c r="D38" s="30" t="s">
        <v>360</v>
      </c>
      <c r="E38" s="31" t="s">
        <v>380</v>
      </c>
      <c r="F38" s="32">
        <v>3400892958538</v>
      </c>
      <c r="G38" s="28">
        <v>44256</v>
      </c>
    </row>
    <row r="39" spans="1:7" x14ac:dyDescent="0.25">
      <c r="A39" s="177">
        <v>44218</v>
      </c>
      <c r="B39" s="29" t="s">
        <v>36</v>
      </c>
      <c r="C39" s="29" t="s">
        <v>35</v>
      </c>
      <c r="D39" s="30" t="s">
        <v>360</v>
      </c>
      <c r="E39" s="31" t="s">
        <v>381</v>
      </c>
      <c r="F39" s="166">
        <v>3400892958828</v>
      </c>
      <c r="G39" s="28">
        <v>44256</v>
      </c>
    </row>
    <row r="40" spans="1:7" x14ac:dyDescent="0.25">
      <c r="A40" s="177">
        <v>44218</v>
      </c>
      <c r="B40" s="29" t="s">
        <v>36</v>
      </c>
      <c r="C40" s="29" t="s">
        <v>35</v>
      </c>
      <c r="D40" s="30" t="s">
        <v>360</v>
      </c>
      <c r="E40" s="31" t="s">
        <v>382</v>
      </c>
      <c r="F40" s="166">
        <v>3400893417256</v>
      </c>
      <c r="G40" s="28">
        <v>44256</v>
      </c>
    </row>
    <row r="41" spans="1:7" x14ac:dyDescent="0.25">
      <c r="A41" s="177">
        <v>44218</v>
      </c>
      <c r="B41" s="29" t="s">
        <v>36</v>
      </c>
      <c r="C41" s="29" t="s">
        <v>35</v>
      </c>
      <c r="D41" s="30" t="s">
        <v>360</v>
      </c>
      <c r="E41" s="31" t="s">
        <v>383</v>
      </c>
      <c r="F41" s="166">
        <v>3400892707877</v>
      </c>
      <c r="G41" s="28">
        <v>44256</v>
      </c>
    </row>
    <row r="42" spans="1:7" x14ac:dyDescent="0.25">
      <c r="A42" s="177">
        <v>44218</v>
      </c>
      <c r="B42" s="29" t="s">
        <v>36</v>
      </c>
      <c r="C42" s="29" t="s">
        <v>35</v>
      </c>
      <c r="D42" s="30" t="s">
        <v>360</v>
      </c>
      <c r="E42" s="31" t="s">
        <v>384</v>
      </c>
      <c r="F42" s="166">
        <v>3400892800240</v>
      </c>
      <c r="G42" s="28">
        <v>44256</v>
      </c>
    </row>
    <row r="43" spans="1:7" x14ac:dyDescent="0.25">
      <c r="A43" s="177">
        <v>44218</v>
      </c>
      <c r="B43" s="29" t="s">
        <v>36</v>
      </c>
      <c r="C43" s="29" t="s">
        <v>35</v>
      </c>
      <c r="D43" s="30" t="s">
        <v>360</v>
      </c>
      <c r="E43" s="31" t="s">
        <v>385</v>
      </c>
      <c r="F43" s="166">
        <v>3400893910481</v>
      </c>
      <c r="G43" s="28">
        <v>44256</v>
      </c>
    </row>
    <row r="44" spans="1:7" x14ac:dyDescent="0.25">
      <c r="A44" s="177">
        <v>44218</v>
      </c>
      <c r="B44" s="29" t="s">
        <v>36</v>
      </c>
      <c r="C44" s="29" t="s">
        <v>43</v>
      </c>
      <c r="D44" s="30" t="s">
        <v>360</v>
      </c>
      <c r="E44" s="31" t="s">
        <v>386</v>
      </c>
      <c r="F44" s="166">
        <v>3400894260318</v>
      </c>
      <c r="G44" s="28">
        <v>44256</v>
      </c>
    </row>
    <row r="45" spans="1:7" x14ac:dyDescent="0.25">
      <c r="A45" s="177">
        <v>44218</v>
      </c>
      <c r="B45" s="29" t="s">
        <v>36</v>
      </c>
      <c r="C45" s="29" t="s">
        <v>43</v>
      </c>
      <c r="D45" s="30" t="s">
        <v>360</v>
      </c>
      <c r="E45" s="31" t="s">
        <v>387</v>
      </c>
      <c r="F45" s="166">
        <v>3400894166535</v>
      </c>
      <c r="G45" s="28">
        <v>44256</v>
      </c>
    </row>
    <row r="46" spans="1:7" x14ac:dyDescent="0.25">
      <c r="A46" s="177">
        <v>44218</v>
      </c>
      <c r="B46" s="29" t="s">
        <v>36</v>
      </c>
      <c r="C46" s="29" t="s">
        <v>43</v>
      </c>
      <c r="D46" s="30" t="s">
        <v>360</v>
      </c>
      <c r="E46" s="31" t="s">
        <v>388</v>
      </c>
      <c r="F46" s="166">
        <v>3400894166764</v>
      </c>
      <c r="G46" s="28">
        <v>44256</v>
      </c>
    </row>
    <row r="47" spans="1:7" x14ac:dyDescent="0.25">
      <c r="A47" s="177">
        <v>44218</v>
      </c>
      <c r="B47" s="29" t="s">
        <v>36</v>
      </c>
      <c r="C47" s="29" t="s">
        <v>47</v>
      </c>
      <c r="D47" s="30" t="s">
        <v>360</v>
      </c>
      <c r="E47" s="31" t="s">
        <v>380</v>
      </c>
      <c r="F47" s="166">
        <v>3400894275275</v>
      </c>
      <c r="G47" s="28">
        <v>44256</v>
      </c>
    </row>
    <row r="48" spans="1:7" x14ac:dyDescent="0.25">
      <c r="A48" s="177">
        <v>44218</v>
      </c>
      <c r="B48" s="29" t="s">
        <v>36</v>
      </c>
      <c r="C48" s="29" t="s">
        <v>47</v>
      </c>
      <c r="D48" s="30" t="s">
        <v>360</v>
      </c>
      <c r="E48" s="31" t="s">
        <v>381</v>
      </c>
      <c r="F48" s="166">
        <v>3400894275336</v>
      </c>
      <c r="G48" s="28">
        <v>44256</v>
      </c>
    </row>
    <row r="49" spans="1:7" x14ac:dyDescent="0.25">
      <c r="A49" s="177">
        <v>44218</v>
      </c>
      <c r="B49" s="29" t="s">
        <v>36</v>
      </c>
      <c r="C49" s="29" t="s">
        <v>47</v>
      </c>
      <c r="D49" s="30" t="s">
        <v>360</v>
      </c>
      <c r="E49" s="31" t="s">
        <v>382</v>
      </c>
      <c r="F49" s="166">
        <v>3400894275565</v>
      </c>
      <c r="G49" s="28">
        <v>44256</v>
      </c>
    </row>
    <row r="50" spans="1:7" x14ac:dyDescent="0.25">
      <c r="A50" s="177">
        <v>44218</v>
      </c>
      <c r="B50" s="29" t="s">
        <v>351</v>
      </c>
      <c r="C50" s="29" t="s">
        <v>350</v>
      </c>
      <c r="D50" s="30" t="s">
        <v>360</v>
      </c>
      <c r="E50" s="31" t="s">
        <v>389</v>
      </c>
      <c r="F50" s="166">
        <v>3400893771372</v>
      </c>
      <c r="G50" s="28">
        <v>44256</v>
      </c>
    </row>
    <row r="51" spans="1:7" x14ac:dyDescent="0.25">
      <c r="A51" s="177">
        <v>44218</v>
      </c>
      <c r="B51" s="29" t="s">
        <v>351</v>
      </c>
      <c r="C51" s="29" t="s">
        <v>350</v>
      </c>
      <c r="D51" s="30" t="s">
        <v>360</v>
      </c>
      <c r="E51" s="31" t="s">
        <v>390</v>
      </c>
      <c r="F51" s="166">
        <v>3400893771204</v>
      </c>
      <c r="G51" s="28">
        <v>44256</v>
      </c>
    </row>
    <row r="52" spans="1:7" x14ac:dyDescent="0.25">
      <c r="A52" s="177">
        <v>44218</v>
      </c>
      <c r="B52" s="29" t="s">
        <v>351</v>
      </c>
      <c r="C52" s="29" t="s">
        <v>350</v>
      </c>
      <c r="D52" s="30" t="s">
        <v>360</v>
      </c>
      <c r="E52" s="31" t="s">
        <v>392</v>
      </c>
      <c r="F52" s="166">
        <v>3400893987544</v>
      </c>
      <c r="G52" s="28">
        <v>44256</v>
      </c>
    </row>
    <row r="53" spans="1:7" x14ac:dyDescent="0.25">
      <c r="A53" s="177">
        <v>44218</v>
      </c>
      <c r="B53" s="29" t="s">
        <v>351</v>
      </c>
      <c r="C53" s="29" t="s">
        <v>350</v>
      </c>
      <c r="D53" s="30" t="s">
        <v>360</v>
      </c>
      <c r="E53" s="31" t="s">
        <v>391</v>
      </c>
      <c r="F53" s="166">
        <v>3400893987483</v>
      </c>
      <c r="G53" s="28">
        <v>44256</v>
      </c>
    </row>
    <row r="54" spans="1:7" x14ac:dyDescent="0.25">
      <c r="A54" s="177">
        <v>44218</v>
      </c>
      <c r="B54" s="29" t="s">
        <v>352</v>
      </c>
      <c r="C54" s="29" t="s">
        <v>353</v>
      </c>
      <c r="D54" s="30" t="s">
        <v>360</v>
      </c>
      <c r="E54" s="31" t="s">
        <v>392</v>
      </c>
      <c r="F54" s="166">
        <v>3400894433774</v>
      </c>
      <c r="G54" s="28">
        <v>44256</v>
      </c>
    </row>
    <row r="55" spans="1:7" x14ac:dyDescent="0.25">
      <c r="A55" s="177">
        <v>44218</v>
      </c>
      <c r="B55" s="29" t="s">
        <v>352</v>
      </c>
      <c r="C55" s="29" t="s">
        <v>353</v>
      </c>
      <c r="D55" s="30" t="s">
        <v>360</v>
      </c>
      <c r="E55" s="31" t="s">
        <v>391</v>
      </c>
      <c r="F55" s="166">
        <v>3400894341604</v>
      </c>
      <c r="G55" s="28">
        <v>44256</v>
      </c>
    </row>
    <row r="56" spans="1:7" x14ac:dyDescent="0.25">
      <c r="A56" s="177">
        <v>44218</v>
      </c>
      <c r="B56" s="29" t="s">
        <v>354</v>
      </c>
      <c r="C56" s="29" t="s">
        <v>355</v>
      </c>
      <c r="D56" s="30" t="s">
        <v>360</v>
      </c>
      <c r="E56" s="31" t="s">
        <v>393</v>
      </c>
      <c r="F56" s="166">
        <v>3400894106043</v>
      </c>
      <c r="G56" s="28">
        <v>44256</v>
      </c>
    </row>
    <row r="57" spans="1:7" x14ac:dyDescent="0.25">
      <c r="A57" s="177">
        <v>44218</v>
      </c>
      <c r="B57" s="29" t="s">
        <v>354</v>
      </c>
      <c r="C57" s="29" t="s">
        <v>355</v>
      </c>
      <c r="D57" s="30" t="s">
        <v>360</v>
      </c>
      <c r="E57" s="31" t="s">
        <v>394</v>
      </c>
      <c r="F57" s="166">
        <v>3400894106104</v>
      </c>
      <c r="G57" s="28">
        <v>44256</v>
      </c>
    </row>
    <row r="58" spans="1:7" x14ac:dyDescent="0.25">
      <c r="A58" s="177">
        <v>44218</v>
      </c>
      <c r="B58" s="29" t="s">
        <v>356</v>
      </c>
      <c r="C58" s="29" t="s">
        <v>357</v>
      </c>
      <c r="D58" s="30" t="s">
        <v>360</v>
      </c>
      <c r="E58" s="31" t="s">
        <v>395</v>
      </c>
      <c r="F58" s="166">
        <v>3400893280966</v>
      </c>
      <c r="G58" s="28">
        <v>44256</v>
      </c>
    </row>
    <row r="59" spans="1:7" x14ac:dyDescent="0.25">
      <c r="A59" s="177">
        <v>44218</v>
      </c>
      <c r="B59" s="29" t="s">
        <v>356</v>
      </c>
      <c r="C59" s="29" t="s">
        <v>357</v>
      </c>
      <c r="D59" s="30" t="s">
        <v>360</v>
      </c>
      <c r="E59" s="31" t="s">
        <v>396</v>
      </c>
      <c r="F59" s="166">
        <v>3400893517871</v>
      </c>
      <c r="G59" s="28">
        <v>44256</v>
      </c>
    </row>
    <row r="60" spans="1:7" x14ac:dyDescent="0.25">
      <c r="A60" s="177">
        <v>44218</v>
      </c>
      <c r="B60" s="29" t="s">
        <v>356</v>
      </c>
      <c r="C60" s="29" t="s">
        <v>357</v>
      </c>
      <c r="D60" s="30" t="s">
        <v>360</v>
      </c>
      <c r="E60" s="31" t="s">
        <v>397</v>
      </c>
      <c r="F60" s="166">
        <v>3400893517932</v>
      </c>
      <c r="G60" s="28">
        <v>44256</v>
      </c>
    </row>
    <row r="61" spans="1:7" x14ac:dyDescent="0.25">
      <c r="A61" s="177">
        <v>44218</v>
      </c>
      <c r="B61" s="29" t="s">
        <v>358</v>
      </c>
      <c r="C61" s="29" t="s">
        <v>359</v>
      </c>
      <c r="D61" s="30" t="s">
        <v>360</v>
      </c>
      <c r="E61" s="31" t="s">
        <v>398</v>
      </c>
      <c r="F61" s="166">
        <v>3400894043775</v>
      </c>
      <c r="G61" s="28">
        <v>44256</v>
      </c>
    </row>
    <row r="62" spans="1:7" x14ac:dyDescent="0.25">
      <c r="A62" s="177">
        <v>44218</v>
      </c>
      <c r="B62" s="29" t="s">
        <v>358</v>
      </c>
      <c r="C62" s="29" t="s">
        <v>359</v>
      </c>
      <c r="D62" s="30" t="s">
        <v>360</v>
      </c>
      <c r="E62" s="31" t="s">
        <v>399</v>
      </c>
      <c r="F62" s="166">
        <v>3400894437918</v>
      </c>
      <c r="G62" s="28">
        <v>44256</v>
      </c>
    </row>
  </sheetData>
  <hyperlinks>
    <hyperlink ref="A12" r:id="rId1" display="https://www.legifrance.gouv.fr/jorf/id/JORFTEXT000043033096?datePubli=22%2F01%2F2021&amp;emetteur=Minist%C3%A8re+des+solidarit%C3%A9s+et+de+la+sant%C3%A9"/>
    <hyperlink ref="A13:A20" r:id="rId2" display="https://www.legifrance.gouv.fr/jorf/id/JORFTEXT000043033096?datePubli=22%2F01%2F2021&amp;emetteur=Minist%C3%A8re+des+solidarit%C3%A9s+et+de+la+sant%C3%A9"/>
    <hyperlink ref="A21:A62" r:id="rId3" display="https://www.legifrance.gouv.fr/jorf/id/JORFTEXT000043033096?datePubli=22%2F01%2F2021&amp;emetteur=Minist%C3%A8re+des+solidarit%C3%A9s+et+de+la+sant%C3%A9"/>
    <hyperlink ref="A11" r:id="rId4" display="https://www.legifrance.gouv.fr/jorf/id/JORFTEXT000043258539"/>
    <hyperlink ref="A10" r:id="rId5" display="https://www.legifrance.gouv.fr/jorf/id/JORFTEXT000043258549"/>
    <hyperlink ref="A9" r:id="rId6" display="https://www.legifrance.gouv.fr/jorf/id/JORFTEXT000043258549"/>
    <hyperlink ref="A8" r:id="rId7" display="https://www.legifrance.gouv.fr/jorf/id/JORFTEXT000043258549"/>
    <hyperlink ref="A7" r:id="rId8" display="https://www.legifrance.gouv.fr/jorf/id/JORFTEXT000043258549"/>
    <hyperlink ref="A6" r:id="rId9" display="https://www.legifrance.gouv.fr/jorf/id/JORFTEXT000043258549"/>
    <hyperlink ref="A5" r:id="rId10" display="https://www.legifrance.gouv.fr/jorf/id/JORFTEXT000043258549"/>
    <hyperlink ref="A4" r:id="rId11" display="https://www.legifrance.gouv.fr/jorf/id/JORFTEXT000043258549"/>
  </hyperlinks>
  <pageMargins left="0.23622047244094491" right="0.23622047244094491" top="0.94488188976377963" bottom="0.94488188976377963" header="0.31496062992125984" footer="0.31496062992125984"/>
  <pageSetup paperSize="9" orientation="landscape" r:id="rId12"/>
  <headerFooter>
    <oddHeader>&amp;L&amp;G&amp;C&amp;"-,Gras"&amp;20&amp;K05+000Radiations de médicaments de la liste en sus</oddHeader>
    <oddFooter>&amp;LHistorique liste en sus 2021&amp;COMEDIT Pays de la Loire&amp;RMise à jour le &amp;D</oddFooter>
  </headerFooter>
  <legacyDrawingHF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8"/>
  </sheetPr>
  <dimension ref="A1:H410"/>
  <sheetViews>
    <sheetView tabSelected="1" view="pageLayout" zoomScaleNormal="100" workbookViewId="0">
      <selection activeCell="D7" sqref="D7"/>
    </sheetView>
  </sheetViews>
  <sheetFormatPr baseColWidth="10" defaultRowHeight="15" x14ac:dyDescent="0.25"/>
  <cols>
    <col min="1" max="1" width="15" style="18" customWidth="1"/>
    <col min="2" max="2" width="20.140625" style="14" customWidth="1"/>
    <col min="3" max="3" width="23.42578125" style="20" customWidth="1"/>
    <col min="4" max="4" width="24.28515625" style="22" customWidth="1"/>
    <col min="5" max="5" width="14.5703125" style="25" customWidth="1"/>
    <col min="6" max="6" width="15" style="44" customWidth="1"/>
    <col min="7" max="7" width="15" style="36" customWidth="1"/>
    <col min="8" max="8" width="15" style="18" customWidth="1"/>
    <col min="9" max="16384" width="11.42578125" style="1"/>
  </cols>
  <sheetData>
    <row r="1" spans="1:8" s="23" customFormat="1" ht="38.25" x14ac:dyDescent="0.25">
      <c r="A1" s="101" t="s">
        <v>251</v>
      </c>
      <c r="B1" s="101" t="s">
        <v>8</v>
      </c>
      <c r="C1" s="101" t="s">
        <v>7</v>
      </c>
      <c r="D1" s="101" t="s">
        <v>255</v>
      </c>
      <c r="E1" s="102" t="s">
        <v>243</v>
      </c>
      <c r="F1" s="103" t="s">
        <v>244</v>
      </c>
      <c r="G1" s="104" t="s">
        <v>253</v>
      </c>
      <c r="H1" s="101" t="s">
        <v>252</v>
      </c>
    </row>
    <row r="2" spans="1:8" s="23" customFormat="1" x14ac:dyDescent="0.25">
      <c r="A2" s="187"/>
      <c r="B2" s="188"/>
      <c r="C2" s="188"/>
      <c r="D2" s="189"/>
      <c r="E2" s="190"/>
      <c r="F2" s="191"/>
      <c r="G2" s="192"/>
      <c r="H2" s="193"/>
    </row>
    <row r="3" spans="1:8" s="23" customFormat="1" x14ac:dyDescent="0.25">
      <c r="A3" s="187">
        <v>44379</v>
      </c>
      <c r="B3" s="188" t="s">
        <v>657</v>
      </c>
      <c r="C3" s="188" t="s">
        <v>655</v>
      </c>
      <c r="D3" s="189" t="s">
        <v>656</v>
      </c>
      <c r="E3" s="190">
        <v>3400894250203</v>
      </c>
      <c r="F3" s="191">
        <v>2000.08</v>
      </c>
      <c r="G3" s="192"/>
      <c r="H3" s="193">
        <v>44379</v>
      </c>
    </row>
    <row r="4" spans="1:8" s="23" customFormat="1" x14ac:dyDescent="0.25">
      <c r="A4" s="187">
        <v>44397</v>
      </c>
      <c r="B4" s="188" t="s">
        <v>612</v>
      </c>
      <c r="C4" s="188" t="s">
        <v>613</v>
      </c>
      <c r="D4" s="189" t="s">
        <v>616</v>
      </c>
      <c r="E4" s="190" t="s">
        <v>617</v>
      </c>
      <c r="F4" s="191">
        <v>145.45500000000001</v>
      </c>
      <c r="G4" s="192"/>
      <c r="H4" s="193">
        <v>44397</v>
      </c>
    </row>
    <row r="5" spans="1:8" s="23" customFormat="1" x14ac:dyDescent="0.25">
      <c r="A5" s="187">
        <v>44369</v>
      </c>
      <c r="B5" s="188" t="s">
        <v>330</v>
      </c>
      <c r="C5" s="188" t="s">
        <v>594</v>
      </c>
      <c r="D5" s="189" t="s">
        <v>596</v>
      </c>
      <c r="E5" s="190"/>
      <c r="F5" s="191">
        <v>2767</v>
      </c>
      <c r="G5" s="192"/>
      <c r="H5" s="193"/>
    </row>
    <row r="6" spans="1:8" s="23" customFormat="1" x14ac:dyDescent="0.25">
      <c r="A6" s="187">
        <v>44369</v>
      </c>
      <c r="B6" s="188" t="s">
        <v>330</v>
      </c>
      <c r="C6" s="188" t="s">
        <v>594</v>
      </c>
      <c r="D6" s="189" t="s">
        <v>595</v>
      </c>
      <c r="E6" s="190"/>
      <c r="F6" s="191">
        <v>3075</v>
      </c>
      <c r="G6" s="192"/>
      <c r="H6" s="193"/>
    </row>
    <row r="7" spans="1:8" s="23" customFormat="1" x14ac:dyDescent="0.25">
      <c r="A7" s="187">
        <v>44369</v>
      </c>
      <c r="B7" s="188" t="s">
        <v>330</v>
      </c>
      <c r="C7" s="188" t="s">
        <v>594</v>
      </c>
      <c r="D7" s="189" t="s">
        <v>406</v>
      </c>
      <c r="E7" s="190"/>
      <c r="F7" s="191">
        <v>3690</v>
      </c>
      <c r="G7" s="192"/>
      <c r="H7" s="193">
        <v>44369</v>
      </c>
    </row>
    <row r="8" spans="1:8" s="23" customFormat="1" x14ac:dyDescent="0.25">
      <c r="A8" s="187">
        <v>44344</v>
      </c>
      <c r="B8" s="188" t="s">
        <v>601</v>
      </c>
      <c r="C8" s="188" t="s">
        <v>607</v>
      </c>
      <c r="D8" s="189" t="s">
        <v>602</v>
      </c>
      <c r="E8" s="190">
        <v>9420413</v>
      </c>
      <c r="F8" s="191">
        <v>864</v>
      </c>
      <c r="G8" s="192"/>
      <c r="H8" s="193">
        <v>44378</v>
      </c>
    </row>
    <row r="9" spans="1:8" s="23" customFormat="1" x14ac:dyDescent="0.25">
      <c r="A9" s="187">
        <v>44344</v>
      </c>
      <c r="B9" s="188" t="s">
        <v>601</v>
      </c>
      <c r="C9" s="188" t="s">
        <v>607</v>
      </c>
      <c r="D9" s="189" t="s">
        <v>603</v>
      </c>
      <c r="E9" s="190">
        <v>9420436</v>
      </c>
      <c r="F9" s="191">
        <v>1728</v>
      </c>
      <c r="G9" s="192"/>
      <c r="H9" s="193">
        <v>44378</v>
      </c>
    </row>
    <row r="10" spans="1:8" s="23" customFormat="1" x14ac:dyDescent="0.25">
      <c r="A10" s="187">
        <v>44344</v>
      </c>
      <c r="B10" s="188" t="s">
        <v>601</v>
      </c>
      <c r="C10" s="188" t="s">
        <v>607</v>
      </c>
      <c r="D10" s="189" t="s">
        <v>604</v>
      </c>
      <c r="E10" s="190">
        <v>9420442</v>
      </c>
      <c r="F10" s="191">
        <v>216</v>
      </c>
      <c r="G10" s="192"/>
      <c r="H10" s="193">
        <v>44378</v>
      </c>
    </row>
    <row r="11" spans="1:8" s="23" customFormat="1" x14ac:dyDescent="0.25">
      <c r="A11" s="187">
        <v>44344</v>
      </c>
      <c r="B11" s="188" t="s">
        <v>601</v>
      </c>
      <c r="C11" s="188" t="s">
        <v>607</v>
      </c>
      <c r="D11" s="189" t="s">
        <v>605</v>
      </c>
      <c r="E11" s="190">
        <v>9420459</v>
      </c>
      <c r="F11" s="191">
        <v>2592</v>
      </c>
      <c r="G11" s="192"/>
      <c r="H11" s="193">
        <v>44378</v>
      </c>
    </row>
    <row r="12" spans="1:8" s="23" customFormat="1" x14ac:dyDescent="0.25">
      <c r="A12" s="187">
        <v>44344</v>
      </c>
      <c r="B12" s="188" t="s">
        <v>601</v>
      </c>
      <c r="C12" s="188" t="s">
        <v>607</v>
      </c>
      <c r="D12" s="189" t="s">
        <v>606</v>
      </c>
      <c r="E12" s="190">
        <v>9420465</v>
      </c>
      <c r="F12" s="191">
        <v>432</v>
      </c>
      <c r="G12" s="192"/>
      <c r="H12" s="193">
        <v>44378</v>
      </c>
    </row>
    <row r="13" spans="1:8" s="23" customFormat="1" x14ac:dyDescent="0.25">
      <c r="A13" s="187">
        <v>44329</v>
      </c>
      <c r="B13" s="188" t="s">
        <v>550</v>
      </c>
      <c r="C13" s="188" t="s">
        <v>611</v>
      </c>
      <c r="D13" s="189" t="s">
        <v>608</v>
      </c>
      <c r="E13" s="190">
        <v>9000529</v>
      </c>
      <c r="F13" s="191">
        <v>589.95000000000005</v>
      </c>
      <c r="G13" s="192"/>
      <c r="H13" s="193"/>
    </row>
    <row r="14" spans="1:8" s="23" customFormat="1" x14ac:dyDescent="0.25">
      <c r="A14" s="187">
        <v>44329</v>
      </c>
      <c r="B14" s="188" t="s">
        <v>550</v>
      </c>
      <c r="C14" s="188" t="s">
        <v>611</v>
      </c>
      <c r="D14" s="189" t="s">
        <v>609</v>
      </c>
      <c r="E14" s="190">
        <v>9000531</v>
      </c>
      <c r="F14" s="191">
        <v>1179.9000000000001</v>
      </c>
      <c r="G14" s="192"/>
      <c r="H14" s="193"/>
    </row>
    <row r="15" spans="1:8" s="23" customFormat="1" x14ac:dyDescent="0.25">
      <c r="A15" s="187">
        <v>44329</v>
      </c>
      <c r="B15" s="188" t="s">
        <v>550</v>
      </c>
      <c r="C15" s="188" t="s">
        <v>611</v>
      </c>
      <c r="D15" s="189" t="s">
        <v>610</v>
      </c>
      <c r="E15" s="190">
        <v>9000530</v>
      </c>
      <c r="F15" s="191">
        <v>124.017</v>
      </c>
      <c r="G15" s="192"/>
      <c r="H15" s="193"/>
    </row>
    <row r="16" spans="1:8" s="23" customFormat="1" x14ac:dyDescent="0.25">
      <c r="A16" s="194">
        <v>44323</v>
      </c>
      <c r="B16" s="188" t="s">
        <v>570</v>
      </c>
      <c r="C16" s="188" t="s">
        <v>571</v>
      </c>
      <c r="D16" s="189" t="s">
        <v>572</v>
      </c>
      <c r="E16" s="190" t="s">
        <v>574</v>
      </c>
      <c r="F16" s="191">
        <v>528</v>
      </c>
      <c r="G16" s="192" t="s">
        <v>271</v>
      </c>
      <c r="H16" s="193">
        <v>44323</v>
      </c>
    </row>
    <row r="17" spans="1:8" s="23" customFormat="1" x14ac:dyDescent="0.25">
      <c r="A17" s="194">
        <v>44323</v>
      </c>
      <c r="B17" s="188" t="s">
        <v>570</v>
      </c>
      <c r="C17" s="188" t="s">
        <v>571</v>
      </c>
      <c r="D17" s="189" t="s">
        <v>573</v>
      </c>
      <c r="E17" s="190" t="s">
        <v>575</v>
      </c>
      <c r="F17" s="191">
        <v>220</v>
      </c>
      <c r="G17" s="192" t="s">
        <v>271</v>
      </c>
      <c r="H17" s="193">
        <v>44323</v>
      </c>
    </row>
    <row r="18" spans="1:8" s="2" customFormat="1" x14ac:dyDescent="0.25">
      <c r="A18" s="187">
        <v>44316</v>
      </c>
      <c r="B18" s="188" t="s">
        <v>456</v>
      </c>
      <c r="C18" s="188" t="s">
        <v>567</v>
      </c>
      <c r="D18" s="189" t="s">
        <v>459</v>
      </c>
      <c r="E18" s="190">
        <v>3400890008518</v>
      </c>
      <c r="F18" s="191">
        <v>313.15499999999997</v>
      </c>
      <c r="G18" s="192" t="s">
        <v>271</v>
      </c>
      <c r="H18" s="193">
        <v>44316</v>
      </c>
    </row>
    <row r="19" spans="1:8" s="2" customFormat="1" x14ac:dyDescent="0.25">
      <c r="A19" s="187">
        <v>44309</v>
      </c>
      <c r="B19" s="188" t="s">
        <v>559</v>
      </c>
      <c r="C19" s="188" t="s">
        <v>560</v>
      </c>
      <c r="D19" s="189" t="s">
        <v>561</v>
      </c>
      <c r="E19" s="190">
        <v>3400894324744</v>
      </c>
      <c r="F19" s="191">
        <v>145.648</v>
      </c>
      <c r="G19" s="192" t="s">
        <v>271</v>
      </c>
      <c r="H19" s="193">
        <v>44309</v>
      </c>
    </row>
    <row r="20" spans="1:8" s="2" customFormat="1" x14ac:dyDescent="0.25">
      <c r="A20" s="187">
        <v>44309</v>
      </c>
      <c r="B20" s="188" t="s">
        <v>559</v>
      </c>
      <c r="C20" s="188" t="s">
        <v>560</v>
      </c>
      <c r="D20" s="189" t="s">
        <v>562</v>
      </c>
      <c r="E20" s="190">
        <v>3400894324805</v>
      </c>
      <c r="F20" s="191">
        <v>185.26</v>
      </c>
      <c r="G20" s="192" t="s">
        <v>271</v>
      </c>
      <c r="H20" s="193">
        <v>44309</v>
      </c>
    </row>
    <row r="21" spans="1:8" s="2" customFormat="1" x14ac:dyDescent="0.25">
      <c r="A21" s="187">
        <v>44306</v>
      </c>
      <c r="B21" s="188" t="s">
        <v>550</v>
      </c>
      <c r="C21" s="188" t="s">
        <v>540</v>
      </c>
      <c r="D21" s="189" t="s">
        <v>554</v>
      </c>
      <c r="E21" s="190">
        <v>3400890009010</v>
      </c>
      <c r="F21" s="191">
        <v>589.95000000000005</v>
      </c>
      <c r="G21" s="192" t="s">
        <v>271</v>
      </c>
      <c r="H21" s="193">
        <v>44306</v>
      </c>
    </row>
    <row r="22" spans="1:8" s="2" customFormat="1" x14ac:dyDescent="0.25">
      <c r="A22" s="187">
        <v>44306</v>
      </c>
      <c r="B22" s="188" t="s">
        <v>550</v>
      </c>
      <c r="C22" s="188" t="s">
        <v>540</v>
      </c>
      <c r="D22" s="189" t="s">
        <v>551</v>
      </c>
      <c r="E22" s="190">
        <v>3400890009034</v>
      </c>
      <c r="F22" s="191">
        <v>1179.9000000000001</v>
      </c>
      <c r="G22" s="192" t="s">
        <v>271</v>
      </c>
      <c r="H22" s="193">
        <v>44306</v>
      </c>
    </row>
    <row r="23" spans="1:8" s="2" customFormat="1" x14ac:dyDescent="0.25">
      <c r="A23" s="187">
        <v>44306</v>
      </c>
      <c r="B23" s="188" t="s">
        <v>550</v>
      </c>
      <c r="C23" s="188" t="s">
        <v>540</v>
      </c>
      <c r="D23" s="189" t="s">
        <v>553</v>
      </c>
      <c r="E23" s="190">
        <v>3400890009027</v>
      </c>
      <c r="F23" s="191">
        <v>124.017</v>
      </c>
      <c r="G23" s="192" t="s">
        <v>271</v>
      </c>
      <c r="H23" s="193">
        <v>44306</v>
      </c>
    </row>
    <row r="24" spans="1:8" s="2" customFormat="1" x14ac:dyDescent="0.25">
      <c r="A24" s="187">
        <v>44306</v>
      </c>
      <c r="B24" s="188" t="s">
        <v>550</v>
      </c>
      <c r="C24" s="188" t="s">
        <v>534</v>
      </c>
      <c r="D24" s="189" t="s">
        <v>554</v>
      </c>
      <c r="E24" s="190">
        <v>3400890008969</v>
      </c>
      <c r="F24" s="191">
        <v>589.95000000000005</v>
      </c>
      <c r="G24" s="192" t="s">
        <v>271</v>
      </c>
      <c r="H24" s="193">
        <v>44306</v>
      </c>
    </row>
    <row r="25" spans="1:8" s="2" customFormat="1" x14ac:dyDescent="0.25">
      <c r="A25" s="187">
        <v>44306</v>
      </c>
      <c r="B25" s="188" t="s">
        <v>550</v>
      </c>
      <c r="C25" s="188" t="s">
        <v>534</v>
      </c>
      <c r="D25" s="189" t="s">
        <v>551</v>
      </c>
      <c r="E25" s="190">
        <v>3400890008990</v>
      </c>
      <c r="F25" s="191">
        <v>1179.9000000000001</v>
      </c>
      <c r="G25" s="192" t="s">
        <v>271</v>
      </c>
      <c r="H25" s="193">
        <v>44306</v>
      </c>
    </row>
    <row r="26" spans="1:8" s="2" customFormat="1" x14ac:dyDescent="0.25">
      <c r="A26" s="187">
        <v>44306</v>
      </c>
      <c r="B26" s="188" t="s">
        <v>550</v>
      </c>
      <c r="C26" s="188" t="s">
        <v>534</v>
      </c>
      <c r="D26" s="189" t="s">
        <v>553</v>
      </c>
      <c r="E26" s="190">
        <v>3400890008976</v>
      </c>
      <c r="F26" s="191">
        <v>124.017</v>
      </c>
      <c r="G26" s="192" t="s">
        <v>271</v>
      </c>
      <c r="H26" s="193">
        <v>44306</v>
      </c>
    </row>
    <row r="27" spans="1:8" s="2" customFormat="1" x14ac:dyDescent="0.25">
      <c r="A27" s="187">
        <v>44306</v>
      </c>
      <c r="B27" s="188" t="s">
        <v>550</v>
      </c>
      <c r="C27" s="188" t="s">
        <v>555</v>
      </c>
      <c r="D27" s="189" t="s">
        <v>541</v>
      </c>
      <c r="E27" s="190">
        <v>3400890009980</v>
      </c>
      <c r="F27" s="191">
        <v>1179.9000000000001</v>
      </c>
      <c r="G27" s="192" t="s">
        <v>271</v>
      </c>
      <c r="H27" s="193">
        <v>44306</v>
      </c>
    </row>
    <row r="28" spans="1:8" s="2" customFormat="1" x14ac:dyDescent="0.25">
      <c r="A28" s="187">
        <v>44306</v>
      </c>
      <c r="B28" s="188" t="s">
        <v>550</v>
      </c>
      <c r="C28" s="188" t="s">
        <v>549</v>
      </c>
      <c r="D28" s="189" t="s">
        <v>554</v>
      </c>
      <c r="E28" s="190">
        <v>3400890009850</v>
      </c>
      <c r="F28" s="191">
        <v>589.95000000000005</v>
      </c>
      <c r="G28" s="192" t="s">
        <v>271</v>
      </c>
      <c r="H28" s="193">
        <v>44306</v>
      </c>
    </row>
    <row r="29" spans="1:8" s="2" customFormat="1" x14ac:dyDescent="0.25">
      <c r="A29" s="187">
        <v>44306</v>
      </c>
      <c r="B29" s="188" t="s">
        <v>550</v>
      </c>
      <c r="C29" s="188" t="s">
        <v>549</v>
      </c>
      <c r="D29" s="189" t="s">
        <v>552</v>
      </c>
      <c r="E29" s="190">
        <v>3400890009867</v>
      </c>
      <c r="F29" s="191">
        <v>1002.915</v>
      </c>
      <c r="G29" s="192" t="s">
        <v>271</v>
      </c>
      <c r="H29" s="193">
        <v>44306</v>
      </c>
    </row>
    <row r="30" spans="1:8" s="2" customFormat="1" x14ac:dyDescent="0.25">
      <c r="A30" s="187">
        <v>44306</v>
      </c>
      <c r="B30" s="188" t="s">
        <v>550</v>
      </c>
      <c r="C30" s="188" t="s">
        <v>549</v>
      </c>
      <c r="D30" s="189" t="s">
        <v>551</v>
      </c>
      <c r="E30" s="190">
        <v>3400890009898</v>
      </c>
      <c r="F30" s="191">
        <v>1179.9000000000001</v>
      </c>
      <c r="G30" s="192" t="s">
        <v>271</v>
      </c>
      <c r="H30" s="193">
        <v>44306</v>
      </c>
    </row>
    <row r="31" spans="1:8" s="2" customFormat="1" x14ac:dyDescent="0.25">
      <c r="A31" s="187">
        <v>44306</v>
      </c>
      <c r="B31" s="188" t="s">
        <v>550</v>
      </c>
      <c r="C31" s="188" t="s">
        <v>549</v>
      </c>
      <c r="D31" s="189" t="s">
        <v>553</v>
      </c>
      <c r="E31" s="190">
        <v>3400890009881</v>
      </c>
      <c r="F31" s="191">
        <v>124.017</v>
      </c>
      <c r="G31" s="192" t="s">
        <v>271</v>
      </c>
      <c r="H31" s="193">
        <v>44306</v>
      </c>
    </row>
    <row r="32" spans="1:8" s="2" customFormat="1" x14ac:dyDescent="0.25">
      <c r="A32" s="187">
        <v>44306</v>
      </c>
      <c r="B32" s="188" t="s">
        <v>407</v>
      </c>
      <c r="C32" s="188" t="s">
        <v>542</v>
      </c>
      <c r="D32" s="189" t="s">
        <v>430</v>
      </c>
      <c r="E32" s="190">
        <v>3400890009768</v>
      </c>
      <c r="F32" s="191">
        <v>258</v>
      </c>
      <c r="G32" s="192" t="s">
        <v>271</v>
      </c>
      <c r="H32" s="193">
        <v>44306</v>
      </c>
    </row>
    <row r="33" spans="1:8" s="2" customFormat="1" x14ac:dyDescent="0.25">
      <c r="A33" s="187">
        <v>44306</v>
      </c>
      <c r="B33" s="188" t="s">
        <v>407</v>
      </c>
      <c r="C33" s="188" t="s">
        <v>542</v>
      </c>
      <c r="D33" s="189" t="s">
        <v>431</v>
      </c>
      <c r="E33" s="190">
        <v>3400890009775</v>
      </c>
      <c r="F33" s="191">
        <v>159.6</v>
      </c>
      <c r="G33" s="192" t="s">
        <v>271</v>
      </c>
      <c r="H33" s="193">
        <v>44306</v>
      </c>
    </row>
    <row r="34" spans="1:8" s="2" customFormat="1" x14ac:dyDescent="0.25">
      <c r="A34" s="187">
        <v>44281</v>
      </c>
      <c r="B34" s="188" t="s">
        <v>521</v>
      </c>
      <c r="C34" s="188" t="s">
        <v>522</v>
      </c>
      <c r="D34" s="189" t="s">
        <v>523</v>
      </c>
      <c r="E34" s="190">
        <v>3400893550359</v>
      </c>
      <c r="F34" s="191">
        <v>1227.588</v>
      </c>
      <c r="G34" s="192">
        <f>(F34-1272.11)/1272.11</f>
        <v>-3.4998545723247156E-2</v>
      </c>
      <c r="H34" s="193">
        <v>44287</v>
      </c>
    </row>
    <row r="35" spans="1:8" s="2" customFormat="1" x14ac:dyDescent="0.25">
      <c r="A35" s="187">
        <v>44281</v>
      </c>
      <c r="B35" s="188" t="s">
        <v>524</v>
      </c>
      <c r="C35" s="188" t="s">
        <v>525</v>
      </c>
      <c r="D35" s="189" t="s">
        <v>526</v>
      </c>
      <c r="E35" s="190">
        <v>3400892935935</v>
      </c>
      <c r="F35" s="191">
        <v>2502.703</v>
      </c>
      <c r="G35" s="192">
        <f>(F35-2705.63)/2705.63</f>
        <v>-7.5001755598511299E-2</v>
      </c>
      <c r="H35" s="193">
        <v>44287</v>
      </c>
    </row>
    <row r="36" spans="1:8" s="2" customFormat="1" x14ac:dyDescent="0.25">
      <c r="A36" s="187">
        <v>44281</v>
      </c>
      <c r="B36" s="188" t="s">
        <v>501</v>
      </c>
      <c r="C36" s="188" t="s">
        <v>527</v>
      </c>
      <c r="D36" s="189" t="s">
        <v>528</v>
      </c>
      <c r="E36" s="190">
        <v>3400894386667</v>
      </c>
      <c r="F36" s="191">
        <v>156.97499999999999</v>
      </c>
      <c r="G36" s="192">
        <f>(F36-172.5)/172.5</f>
        <v>-9.0000000000000038E-2</v>
      </c>
      <c r="H36" s="193">
        <v>44287</v>
      </c>
    </row>
    <row r="37" spans="1:8" s="2" customFormat="1" x14ac:dyDescent="0.25">
      <c r="A37" s="178">
        <v>44281</v>
      </c>
      <c r="B37" s="179" t="s">
        <v>515</v>
      </c>
      <c r="C37" s="179" t="s">
        <v>513</v>
      </c>
      <c r="D37" s="180" t="s">
        <v>410</v>
      </c>
      <c r="E37" s="181">
        <v>3400893913444</v>
      </c>
      <c r="F37" s="182">
        <v>2725</v>
      </c>
      <c r="G37" s="183">
        <f>(F37-2929.5)/2929.5</f>
        <v>-6.9807134323263353E-2</v>
      </c>
      <c r="H37" s="184">
        <v>44287</v>
      </c>
    </row>
    <row r="38" spans="1:8" s="2" customFormat="1" x14ac:dyDescent="0.25">
      <c r="A38" s="178">
        <v>44278</v>
      </c>
      <c r="B38" s="179" t="s">
        <v>501</v>
      </c>
      <c r="C38" s="179" t="s">
        <v>502</v>
      </c>
      <c r="D38" s="180" t="s">
        <v>505</v>
      </c>
      <c r="E38" s="181">
        <v>3400893193587</v>
      </c>
      <c r="F38" s="182">
        <v>156.97499999999999</v>
      </c>
      <c r="G38" s="183">
        <f>(F38-172.5)/172.5</f>
        <v>-9.0000000000000038E-2</v>
      </c>
      <c r="H38" s="184">
        <v>44287</v>
      </c>
    </row>
    <row r="39" spans="1:8" s="2" customFormat="1" x14ac:dyDescent="0.25">
      <c r="A39" s="178">
        <v>44278</v>
      </c>
      <c r="B39" s="179" t="s">
        <v>501</v>
      </c>
      <c r="C39" s="179" t="s">
        <v>503</v>
      </c>
      <c r="D39" s="180" t="s">
        <v>506</v>
      </c>
      <c r="E39" s="181">
        <v>3400894368168</v>
      </c>
      <c r="F39" s="182">
        <v>156.97499999999999</v>
      </c>
      <c r="G39" s="183">
        <f t="shared" ref="G39:G41" si="0">(F39-172.5)/172.5</f>
        <v>-9.0000000000000038E-2</v>
      </c>
      <c r="H39" s="184">
        <v>44287</v>
      </c>
    </row>
    <row r="40" spans="1:8" s="2" customFormat="1" x14ac:dyDescent="0.25">
      <c r="A40" s="178">
        <v>44278</v>
      </c>
      <c r="B40" s="179" t="s">
        <v>501</v>
      </c>
      <c r="C40" s="179" t="s">
        <v>504</v>
      </c>
      <c r="D40" s="180" t="s">
        <v>506</v>
      </c>
      <c r="E40" s="181">
        <v>3400894035213</v>
      </c>
      <c r="F40" s="182">
        <v>156.97499999999999</v>
      </c>
      <c r="G40" s="183">
        <f t="shared" si="0"/>
        <v>-9.0000000000000038E-2</v>
      </c>
      <c r="H40" s="184">
        <v>44287</v>
      </c>
    </row>
    <row r="41" spans="1:8" s="2" customFormat="1" x14ac:dyDescent="0.25">
      <c r="A41" s="178">
        <v>44271</v>
      </c>
      <c r="B41" s="179" t="s">
        <v>433</v>
      </c>
      <c r="C41" s="179" t="s">
        <v>70</v>
      </c>
      <c r="D41" s="180" t="s">
        <v>530</v>
      </c>
      <c r="E41" s="181">
        <v>3400892200972</v>
      </c>
      <c r="F41" s="182">
        <v>244.65100000000001</v>
      </c>
      <c r="G41" s="183">
        <f t="shared" si="0"/>
        <v>0.41826666666666673</v>
      </c>
      <c r="H41" s="184">
        <v>44317</v>
      </c>
    </row>
    <row r="42" spans="1:8" s="2" customFormat="1" x14ac:dyDescent="0.25">
      <c r="A42" s="178">
        <v>44271</v>
      </c>
      <c r="B42" s="179" t="s">
        <v>433</v>
      </c>
      <c r="C42" s="179" t="s">
        <v>73</v>
      </c>
      <c r="D42" s="180" t="s">
        <v>530</v>
      </c>
      <c r="E42" s="181">
        <v>3400894356042</v>
      </c>
      <c r="F42" s="182">
        <v>244.65100000000001</v>
      </c>
      <c r="G42" s="183">
        <f>(F42-349.5)/349.5</f>
        <v>-0.29999713876967093</v>
      </c>
      <c r="H42" s="184">
        <v>44317</v>
      </c>
    </row>
    <row r="43" spans="1:8" s="2" customFormat="1" x14ac:dyDescent="0.25">
      <c r="A43" s="178">
        <v>44271</v>
      </c>
      <c r="B43" s="179" t="s">
        <v>433</v>
      </c>
      <c r="C43" s="179" t="s">
        <v>73</v>
      </c>
      <c r="D43" s="180" t="s">
        <v>531</v>
      </c>
      <c r="E43" s="181">
        <v>3400894424550</v>
      </c>
      <c r="F43" s="182">
        <v>685.02200000000005</v>
      </c>
      <c r="G43" s="183">
        <f>(F43-978.6)/978.6</f>
        <v>-0.29999795626405062</v>
      </c>
      <c r="H43" s="184">
        <v>44317</v>
      </c>
    </row>
    <row r="44" spans="1:8" s="2" customFormat="1" x14ac:dyDescent="0.25">
      <c r="A44" s="178">
        <v>44271</v>
      </c>
      <c r="B44" s="179" t="s">
        <v>433</v>
      </c>
      <c r="C44" s="179" t="s">
        <v>75</v>
      </c>
      <c r="D44" s="180" t="s">
        <v>530</v>
      </c>
      <c r="E44" s="181">
        <v>3400894387619</v>
      </c>
      <c r="F44" s="182">
        <v>244.65100000000001</v>
      </c>
      <c r="G44" s="183">
        <f>(F44-349.5)/349.5</f>
        <v>-0.29999713876967093</v>
      </c>
      <c r="H44" s="184">
        <v>44317</v>
      </c>
    </row>
    <row r="45" spans="1:8" s="2" customFormat="1" x14ac:dyDescent="0.25">
      <c r="A45" s="178">
        <v>44271</v>
      </c>
      <c r="B45" s="179" t="s">
        <v>433</v>
      </c>
      <c r="C45" s="179" t="s">
        <v>75</v>
      </c>
      <c r="D45" s="180" t="s">
        <v>531</v>
      </c>
      <c r="E45" s="181">
        <v>3400894387787</v>
      </c>
      <c r="F45" s="182">
        <v>685.02200000000005</v>
      </c>
      <c r="G45" s="183">
        <f>(F45-978.6)/978.6</f>
        <v>-0.29999795626405062</v>
      </c>
      <c r="H45" s="184">
        <v>44317</v>
      </c>
    </row>
    <row r="46" spans="1:8" s="2" customFormat="1" x14ac:dyDescent="0.25">
      <c r="A46" s="178">
        <v>44271</v>
      </c>
      <c r="B46" s="179" t="s">
        <v>433</v>
      </c>
      <c r="C46" s="179" t="s">
        <v>532</v>
      </c>
      <c r="D46" s="180" t="s">
        <v>530</v>
      </c>
      <c r="E46" s="181">
        <v>3400894440697</v>
      </c>
      <c r="F46" s="182">
        <v>244.65100000000001</v>
      </c>
      <c r="G46" s="183">
        <f>(F46-349.5)/349.5</f>
        <v>-0.29999713876967093</v>
      </c>
      <c r="H46" s="184">
        <v>44317</v>
      </c>
    </row>
    <row r="47" spans="1:8" s="2" customFormat="1" x14ac:dyDescent="0.25">
      <c r="A47" s="178">
        <v>44271</v>
      </c>
      <c r="B47" s="179" t="s">
        <v>433</v>
      </c>
      <c r="C47" s="179" t="s">
        <v>532</v>
      </c>
      <c r="D47" s="180" t="s">
        <v>531</v>
      </c>
      <c r="E47" s="181">
        <v>3400894505556</v>
      </c>
      <c r="F47" s="182">
        <v>685.02200000000005</v>
      </c>
      <c r="G47" s="183">
        <f>(F47-978.6)/978.6</f>
        <v>-0.29999795626405062</v>
      </c>
      <c r="H47" s="184">
        <v>44317</v>
      </c>
    </row>
    <row r="48" spans="1:8" s="2" customFormat="1" x14ac:dyDescent="0.25">
      <c r="A48" s="178">
        <v>44271</v>
      </c>
      <c r="B48" s="179" t="s">
        <v>433</v>
      </c>
      <c r="C48" s="179" t="s">
        <v>78</v>
      </c>
      <c r="D48" s="180" t="s">
        <v>530</v>
      </c>
      <c r="E48" s="181">
        <v>3400894383475</v>
      </c>
      <c r="F48" s="182">
        <v>244.65100000000001</v>
      </c>
      <c r="G48" s="183">
        <f>(F48-349.5)/349.5</f>
        <v>-0.29999713876967093</v>
      </c>
      <c r="H48" s="184">
        <v>44317</v>
      </c>
    </row>
    <row r="49" spans="1:8" s="2" customFormat="1" x14ac:dyDescent="0.25">
      <c r="A49" s="178">
        <v>44271</v>
      </c>
      <c r="B49" s="179" t="s">
        <v>433</v>
      </c>
      <c r="C49" s="179" t="s">
        <v>78</v>
      </c>
      <c r="D49" s="180" t="s">
        <v>531</v>
      </c>
      <c r="E49" s="181">
        <v>3400894474418</v>
      </c>
      <c r="F49" s="182">
        <v>685.02200000000005</v>
      </c>
      <c r="G49" s="183">
        <f>(F49-978.6)/978.6</f>
        <v>-0.29999795626405062</v>
      </c>
      <c r="H49" s="184">
        <v>44317</v>
      </c>
    </row>
    <row r="50" spans="1:8" s="2" customFormat="1" x14ac:dyDescent="0.25">
      <c r="A50" s="178">
        <v>44271</v>
      </c>
      <c r="B50" s="179" t="s">
        <v>433</v>
      </c>
      <c r="C50" s="179" t="s">
        <v>143</v>
      </c>
      <c r="D50" s="180" t="s">
        <v>530</v>
      </c>
      <c r="E50" s="181">
        <v>3400894417286</v>
      </c>
      <c r="F50" s="182">
        <v>244.65100000000001</v>
      </c>
      <c r="G50" s="183">
        <f>(F50-349.5)/349.5</f>
        <v>-0.29999713876967093</v>
      </c>
      <c r="H50" s="184">
        <v>44317</v>
      </c>
    </row>
    <row r="51" spans="1:8" s="2" customFormat="1" x14ac:dyDescent="0.25">
      <c r="A51" s="178">
        <v>44271</v>
      </c>
      <c r="B51" s="179" t="s">
        <v>433</v>
      </c>
      <c r="C51" s="179" t="s">
        <v>143</v>
      </c>
      <c r="D51" s="180" t="s">
        <v>531</v>
      </c>
      <c r="E51" s="181">
        <v>3400894495468</v>
      </c>
      <c r="F51" s="182">
        <v>685.02200000000005</v>
      </c>
      <c r="G51" s="183">
        <f>(F51-978.6)/978.6</f>
        <v>-0.29999795626405062</v>
      </c>
      <c r="H51" s="184">
        <v>44317</v>
      </c>
    </row>
    <row r="52" spans="1:8" s="2" customFormat="1" x14ac:dyDescent="0.25">
      <c r="A52" s="178">
        <v>44271</v>
      </c>
      <c r="B52" s="179" t="s">
        <v>433</v>
      </c>
      <c r="C52" s="179" t="s">
        <v>425</v>
      </c>
      <c r="D52" s="180" t="s">
        <v>530</v>
      </c>
      <c r="E52" s="181">
        <v>3400890006668</v>
      </c>
      <c r="F52" s="182">
        <v>244.65100000000001</v>
      </c>
      <c r="G52" s="183">
        <f>(F52-349.5)/349.5</f>
        <v>-0.29999713876967093</v>
      </c>
      <c r="H52" s="184">
        <v>44317</v>
      </c>
    </row>
    <row r="53" spans="1:8" s="2" customFormat="1" x14ac:dyDescent="0.25">
      <c r="A53" s="178">
        <v>44257</v>
      </c>
      <c r="B53" s="179" t="s">
        <v>471</v>
      </c>
      <c r="C53" s="179" t="s">
        <v>472</v>
      </c>
      <c r="D53" s="180" t="s">
        <v>477</v>
      </c>
      <c r="E53" s="181">
        <v>3400890006576</v>
      </c>
      <c r="F53" s="182">
        <v>4368</v>
      </c>
      <c r="G53" s="183" t="s">
        <v>271</v>
      </c>
      <c r="H53" s="184">
        <v>44257</v>
      </c>
    </row>
    <row r="54" spans="1:8" s="2" customFormat="1" x14ac:dyDescent="0.25">
      <c r="A54" s="178">
        <v>44257</v>
      </c>
      <c r="B54" s="179" t="s">
        <v>478</v>
      </c>
      <c r="C54" s="179" t="s">
        <v>479</v>
      </c>
      <c r="D54" s="180" t="s">
        <v>482</v>
      </c>
      <c r="E54" s="181">
        <v>3400890007085</v>
      </c>
      <c r="F54" s="182">
        <v>121.673</v>
      </c>
      <c r="G54" s="183" t="s">
        <v>271</v>
      </c>
      <c r="H54" s="184">
        <v>44257</v>
      </c>
    </row>
    <row r="55" spans="1:8" customFormat="1" x14ac:dyDescent="0.25">
      <c r="A55" s="178">
        <v>44251</v>
      </c>
      <c r="B55" s="179" t="s">
        <v>468</v>
      </c>
      <c r="C55" s="179" t="s">
        <v>469</v>
      </c>
      <c r="D55" s="180" t="s">
        <v>470</v>
      </c>
      <c r="E55" s="181">
        <v>3400894264330</v>
      </c>
      <c r="F55" s="182">
        <v>19230.77</v>
      </c>
      <c r="G55" s="183">
        <f>(F55-19807.69)/19807.69</f>
        <v>-2.912606164575467E-2</v>
      </c>
      <c r="H55" s="184">
        <v>44256</v>
      </c>
    </row>
    <row r="56" spans="1:8" s="68" customFormat="1" x14ac:dyDescent="0.25">
      <c r="A56" s="64">
        <v>44244</v>
      </c>
      <c r="B56" s="135" t="s">
        <v>456</v>
      </c>
      <c r="C56" s="135" t="s">
        <v>457</v>
      </c>
      <c r="D56" s="62" t="s">
        <v>458</v>
      </c>
      <c r="E56" s="63">
        <v>3400894417347</v>
      </c>
      <c r="F56" s="170">
        <v>89.587999999999994</v>
      </c>
      <c r="G56" s="60">
        <f>(F56-179.176)/179.176</f>
        <v>-0.5</v>
      </c>
      <c r="H56" s="37">
        <v>44287</v>
      </c>
    </row>
    <row r="57" spans="1:8" s="68" customFormat="1" x14ac:dyDescent="0.25">
      <c r="A57" s="64">
        <v>44244</v>
      </c>
      <c r="B57" s="135" t="s">
        <v>456</v>
      </c>
      <c r="C57" s="135" t="s">
        <v>457</v>
      </c>
      <c r="D57" s="62" t="s">
        <v>459</v>
      </c>
      <c r="E57" s="63">
        <v>3400894411543</v>
      </c>
      <c r="F57" s="170">
        <v>313.15499999999997</v>
      </c>
      <c r="G57" s="60">
        <f>(F57-626.31)/626.31</f>
        <v>-0.5</v>
      </c>
      <c r="H57" s="37">
        <v>44287</v>
      </c>
    </row>
    <row r="58" spans="1:8" s="68" customFormat="1" x14ac:dyDescent="0.25">
      <c r="A58" s="64">
        <v>44244</v>
      </c>
      <c r="B58" s="135" t="s">
        <v>456</v>
      </c>
      <c r="C58" s="135" t="s">
        <v>460</v>
      </c>
      <c r="D58" s="62" t="s">
        <v>462</v>
      </c>
      <c r="E58" s="63">
        <v>3400894471806</v>
      </c>
      <c r="F58" s="170">
        <v>313.15499999999997</v>
      </c>
      <c r="G58" s="60">
        <f>(F58-626.31)/626.31</f>
        <v>-0.5</v>
      </c>
      <c r="H58" s="37">
        <v>44287</v>
      </c>
    </row>
    <row r="59" spans="1:8" s="68" customFormat="1" x14ac:dyDescent="0.25">
      <c r="A59" s="64">
        <v>44244</v>
      </c>
      <c r="B59" s="135" t="s">
        <v>456</v>
      </c>
      <c r="C59" s="135" t="s">
        <v>461</v>
      </c>
      <c r="D59" s="185" t="s">
        <v>458</v>
      </c>
      <c r="E59" s="186">
        <v>3400894362715</v>
      </c>
      <c r="F59" s="170">
        <v>89.587999999999994</v>
      </c>
      <c r="G59" s="60">
        <f t="shared" ref="G59:G68" si="1">(F59-179.176)/179.176</f>
        <v>-0.5</v>
      </c>
      <c r="H59" s="37">
        <v>44287</v>
      </c>
    </row>
    <row r="60" spans="1:8" s="68" customFormat="1" x14ac:dyDescent="0.25">
      <c r="A60" s="157">
        <v>44244</v>
      </c>
      <c r="B60" s="158" t="s">
        <v>456</v>
      </c>
      <c r="C60" s="158" t="s">
        <v>461</v>
      </c>
      <c r="D60" s="171" t="s">
        <v>462</v>
      </c>
      <c r="E60" s="172">
        <v>3400894545828</v>
      </c>
      <c r="F60" s="173">
        <v>223.68199999999999</v>
      </c>
      <c r="G60" s="160">
        <f>(F60-447.364)/447.364</f>
        <v>-0.5</v>
      </c>
      <c r="H60" s="161">
        <v>44287</v>
      </c>
    </row>
    <row r="61" spans="1:8" s="68" customFormat="1" x14ac:dyDescent="0.25">
      <c r="A61" s="157">
        <v>44244</v>
      </c>
      <c r="B61" s="158" t="s">
        <v>456</v>
      </c>
      <c r="C61" s="158" t="s">
        <v>461</v>
      </c>
      <c r="D61" s="171" t="s">
        <v>459</v>
      </c>
      <c r="E61" s="172">
        <v>3400894362883</v>
      </c>
      <c r="F61" s="173">
        <v>313.15499999999997</v>
      </c>
      <c r="G61" s="160">
        <f>(F61-626.31)/626.31</f>
        <v>-0.5</v>
      </c>
      <c r="H61" s="161">
        <v>44287</v>
      </c>
    </row>
    <row r="62" spans="1:8" s="68" customFormat="1" x14ac:dyDescent="0.25">
      <c r="A62" s="157">
        <v>44244</v>
      </c>
      <c r="B62" s="158" t="s">
        <v>456</v>
      </c>
      <c r="C62" s="158" t="s">
        <v>463</v>
      </c>
      <c r="D62" s="171" t="s">
        <v>458</v>
      </c>
      <c r="E62" s="172">
        <v>3400894459620</v>
      </c>
      <c r="F62" s="173">
        <v>89.587999999999994</v>
      </c>
      <c r="G62" s="160">
        <f t="shared" si="1"/>
        <v>-0.5</v>
      </c>
      <c r="H62" s="161">
        <v>44287</v>
      </c>
    </row>
    <row r="63" spans="1:8" s="68" customFormat="1" x14ac:dyDescent="0.25">
      <c r="A63" s="157">
        <v>44244</v>
      </c>
      <c r="B63" s="158" t="s">
        <v>456</v>
      </c>
      <c r="C63" s="158" t="s">
        <v>463</v>
      </c>
      <c r="D63" s="171" t="s">
        <v>459</v>
      </c>
      <c r="E63" s="172">
        <v>3400894459798</v>
      </c>
      <c r="F63" s="173">
        <v>313.15499999999997</v>
      </c>
      <c r="G63" s="160">
        <f>(F63-626.31)/626.31</f>
        <v>-0.5</v>
      </c>
      <c r="H63" s="161">
        <v>44287</v>
      </c>
    </row>
    <row r="64" spans="1:8" s="68" customFormat="1" x14ac:dyDescent="0.25">
      <c r="A64" s="157">
        <v>44244</v>
      </c>
      <c r="B64" s="158" t="s">
        <v>456</v>
      </c>
      <c r="C64" s="158" t="s">
        <v>464</v>
      </c>
      <c r="D64" s="171" t="s">
        <v>458</v>
      </c>
      <c r="E64" s="172">
        <v>3400894521693</v>
      </c>
      <c r="F64" s="173">
        <v>89.587999999999994</v>
      </c>
      <c r="G64" s="160">
        <f t="shared" si="1"/>
        <v>-0.5</v>
      </c>
      <c r="H64" s="161">
        <v>44287</v>
      </c>
    </row>
    <row r="65" spans="1:8" s="68" customFormat="1" x14ac:dyDescent="0.25">
      <c r="A65" s="157">
        <v>44244</v>
      </c>
      <c r="B65" s="158" t="s">
        <v>456</v>
      </c>
      <c r="C65" s="158" t="s">
        <v>464</v>
      </c>
      <c r="D65" s="171" t="s">
        <v>459</v>
      </c>
      <c r="E65" s="172">
        <v>3400894521754</v>
      </c>
      <c r="F65" s="173">
        <v>313.15499999999997</v>
      </c>
      <c r="G65" s="160">
        <f>(F65-626.31)/626.31</f>
        <v>-0.5</v>
      </c>
      <c r="H65" s="161">
        <v>44287</v>
      </c>
    </row>
    <row r="66" spans="1:8" s="68" customFormat="1" x14ac:dyDescent="0.25">
      <c r="A66" s="157">
        <v>44244</v>
      </c>
      <c r="B66" s="158" t="s">
        <v>456</v>
      </c>
      <c r="C66" s="158" t="s">
        <v>465</v>
      </c>
      <c r="D66" s="171" t="s">
        <v>459</v>
      </c>
      <c r="E66" s="172">
        <v>3400894417408</v>
      </c>
      <c r="F66" s="173">
        <v>313.15499999999997</v>
      </c>
      <c r="G66" s="160">
        <f>(F66-626.31)/626.31</f>
        <v>-0.5</v>
      </c>
      <c r="H66" s="161">
        <v>44287</v>
      </c>
    </row>
    <row r="67" spans="1:8" s="68" customFormat="1" x14ac:dyDescent="0.25">
      <c r="A67" s="157">
        <v>44244</v>
      </c>
      <c r="B67" s="158" t="s">
        <v>456</v>
      </c>
      <c r="C67" s="158" t="s">
        <v>466</v>
      </c>
      <c r="D67" s="171" t="s">
        <v>459</v>
      </c>
      <c r="E67" s="172">
        <v>3400894503545</v>
      </c>
      <c r="F67" s="173">
        <v>313.15499999999997</v>
      </c>
      <c r="G67" s="160">
        <f>(F67-626.31)/626.31</f>
        <v>-0.5</v>
      </c>
      <c r="H67" s="161">
        <v>44287</v>
      </c>
    </row>
    <row r="68" spans="1:8" s="68" customFormat="1" x14ac:dyDescent="0.25">
      <c r="A68" s="157">
        <v>44244</v>
      </c>
      <c r="B68" s="158" t="s">
        <v>456</v>
      </c>
      <c r="C68" s="158" t="s">
        <v>467</v>
      </c>
      <c r="D68" s="171" t="s">
        <v>458</v>
      </c>
      <c r="E68" s="172">
        <v>3400893189108</v>
      </c>
      <c r="F68" s="173">
        <v>89.587999999999994</v>
      </c>
      <c r="G68" s="160">
        <f t="shared" si="1"/>
        <v>-0.5</v>
      </c>
      <c r="H68" s="161">
        <v>44287</v>
      </c>
    </row>
    <row r="69" spans="1:8" s="68" customFormat="1" x14ac:dyDescent="0.25">
      <c r="A69" s="157">
        <v>44244</v>
      </c>
      <c r="B69" s="158" t="s">
        <v>456</v>
      </c>
      <c r="C69" s="158" t="s">
        <v>467</v>
      </c>
      <c r="D69" s="171" t="s">
        <v>459</v>
      </c>
      <c r="E69" s="172">
        <v>3400892600109</v>
      </c>
      <c r="F69" s="173">
        <v>313.15499999999997</v>
      </c>
      <c r="G69" s="160">
        <f>(F69-626.31)/626.31</f>
        <v>-0.5</v>
      </c>
      <c r="H69" s="161">
        <v>44287</v>
      </c>
    </row>
    <row r="70" spans="1:8" s="68" customFormat="1" x14ac:dyDescent="0.25">
      <c r="A70" s="157">
        <v>44243</v>
      </c>
      <c r="B70" s="158" t="s">
        <v>452</v>
      </c>
      <c r="C70" s="158" t="s">
        <v>453</v>
      </c>
      <c r="D70" s="171" t="s">
        <v>455</v>
      </c>
      <c r="E70" s="172">
        <v>3400892069210</v>
      </c>
      <c r="F70" s="173">
        <v>267.44400000000002</v>
      </c>
      <c r="G70" s="160">
        <f>(F70-371.45)/371.45</f>
        <v>-0.27999999999999992</v>
      </c>
      <c r="H70" s="161">
        <v>44243</v>
      </c>
    </row>
    <row r="71" spans="1:8" s="68" customFormat="1" x14ac:dyDescent="0.25">
      <c r="A71" s="157">
        <v>44243</v>
      </c>
      <c r="B71" s="158" t="s">
        <v>450</v>
      </c>
      <c r="C71" s="158" t="s">
        <v>451</v>
      </c>
      <c r="D71" s="171" t="s">
        <v>454</v>
      </c>
      <c r="E71" s="172">
        <v>3400892197401</v>
      </c>
      <c r="F71" s="173">
        <v>1230.989</v>
      </c>
      <c r="G71" s="160">
        <f>(F71-1275.636)/1275.636</f>
        <v>-3.4999796180101482E-2</v>
      </c>
      <c r="H71" s="161">
        <v>44243</v>
      </c>
    </row>
    <row r="72" spans="1:8" s="68" customFormat="1" x14ac:dyDescent="0.25">
      <c r="A72" s="157">
        <v>44236</v>
      </c>
      <c r="B72" s="158" t="s">
        <v>440</v>
      </c>
      <c r="C72" s="158" t="s">
        <v>437</v>
      </c>
      <c r="D72" s="171" t="s">
        <v>439</v>
      </c>
      <c r="E72" s="172">
        <v>3400894550730</v>
      </c>
      <c r="F72" s="173">
        <v>79.992000000000004</v>
      </c>
      <c r="G72" s="160" t="s">
        <v>271</v>
      </c>
      <c r="H72" s="161">
        <v>44236</v>
      </c>
    </row>
    <row r="73" spans="1:8" s="68" customFormat="1" ht="25.5" x14ac:dyDescent="0.25">
      <c r="A73" s="157">
        <v>44232</v>
      </c>
      <c r="B73" s="158" t="s">
        <v>407</v>
      </c>
      <c r="C73" s="158" t="s">
        <v>428</v>
      </c>
      <c r="D73" s="171" t="s">
        <v>430</v>
      </c>
      <c r="E73" s="172">
        <v>3400890005661</v>
      </c>
      <c r="F73" s="173">
        <v>258</v>
      </c>
      <c r="G73" s="160" t="s">
        <v>271</v>
      </c>
      <c r="H73" s="161">
        <v>44232</v>
      </c>
    </row>
    <row r="74" spans="1:8" s="68" customFormat="1" ht="25.5" x14ac:dyDescent="0.25">
      <c r="A74" s="157">
        <v>44232</v>
      </c>
      <c r="B74" s="158" t="s">
        <v>407</v>
      </c>
      <c r="C74" s="158" t="s">
        <v>428</v>
      </c>
      <c r="D74" s="171" t="s">
        <v>431</v>
      </c>
      <c r="E74" s="172">
        <v>3400890005678</v>
      </c>
      <c r="F74" s="173">
        <v>159.6</v>
      </c>
      <c r="G74" s="160" t="s">
        <v>271</v>
      </c>
      <c r="H74" s="161">
        <v>44232</v>
      </c>
    </row>
    <row r="75" spans="1:8" s="68" customFormat="1" x14ac:dyDescent="0.25">
      <c r="A75" s="157">
        <v>44232</v>
      </c>
      <c r="B75" s="158" t="s">
        <v>433</v>
      </c>
      <c r="C75" s="158" t="s">
        <v>425</v>
      </c>
      <c r="D75" s="171" t="s">
        <v>432</v>
      </c>
      <c r="E75" s="172">
        <v>3400890006668</v>
      </c>
      <c r="F75" s="173">
        <v>349.50099999999998</v>
      </c>
      <c r="G75" s="160" t="s">
        <v>271</v>
      </c>
      <c r="H75" s="161">
        <v>44232</v>
      </c>
    </row>
    <row r="76" spans="1:8" s="68" customFormat="1" ht="25.5" x14ac:dyDescent="0.25">
      <c r="A76" s="157">
        <v>44230</v>
      </c>
      <c r="B76" s="158" t="s">
        <v>272</v>
      </c>
      <c r="C76" s="158" t="s">
        <v>418</v>
      </c>
      <c r="D76" s="168" t="s">
        <v>421</v>
      </c>
      <c r="E76" s="169">
        <v>3400893689837</v>
      </c>
      <c r="F76" s="170">
        <v>119.7</v>
      </c>
      <c r="G76" s="160">
        <f>(F76-90)/90</f>
        <v>0.33</v>
      </c>
      <c r="H76" s="161">
        <v>44470</v>
      </c>
    </row>
    <row r="77" spans="1:8" s="68" customFormat="1" ht="25.5" x14ac:dyDescent="0.25">
      <c r="A77" s="157">
        <v>44230</v>
      </c>
      <c r="B77" s="158" t="s">
        <v>272</v>
      </c>
      <c r="C77" s="158" t="s">
        <v>418</v>
      </c>
      <c r="D77" s="168" t="s">
        <v>422</v>
      </c>
      <c r="E77" s="169">
        <v>3400893690086</v>
      </c>
      <c r="F77" s="170">
        <v>239.4</v>
      </c>
      <c r="G77" s="160">
        <f>(F77-180)/180</f>
        <v>0.33</v>
      </c>
      <c r="H77" s="161">
        <v>44470</v>
      </c>
    </row>
    <row r="78" spans="1:8" s="68" customFormat="1" ht="25.5" x14ac:dyDescent="0.25">
      <c r="A78" s="157">
        <v>44230</v>
      </c>
      <c r="B78" s="158" t="s">
        <v>272</v>
      </c>
      <c r="C78" s="158" t="s">
        <v>418</v>
      </c>
      <c r="D78" s="168" t="s">
        <v>423</v>
      </c>
      <c r="E78" s="169">
        <v>3400893923269</v>
      </c>
      <c r="F78" s="170">
        <v>598.5</v>
      </c>
      <c r="G78" s="160">
        <f>(F78-450)/450</f>
        <v>0.33</v>
      </c>
      <c r="H78" s="161">
        <v>44470</v>
      </c>
    </row>
    <row r="79" spans="1:8" s="68" customFormat="1" ht="25.5" x14ac:dyDescent="0.25">
      <c r="A79" s="157">
        <v>44230</v>
      </c>
      <c r="B79" s="158" t="s">
        <v>272</v>
      </c>
      <c r="C79" s="158" t="s">
        <v>418</v>
      </c>
      <c r="D79" s="168" t="s">
        <v>424</v>
      </c>
      <c r="E79" s="169">
        <v>3400893690147</v>
      </c>
      <c r="F79" s="170">
        <v>59.85</v>
      </c>
      <c r="G79" s="160">
        <f>(F79-45)/45</f>
        <v>0.33</v>
      </c>
      <c r="H79" s="161">
        <v>44470</v>
      </c>
    </row>
    <row r="80" spans="1:8" s="68" customFormat="1" ht="25.5" x14ac:dyDescent="0.25">
      <c r="A80" s="157">
        <v>44230</v>
      </c>
      <c r="B80" s="158" t="s">
        <v>272</v>
      </c>
      <c r="C80" s="158" t="s">
        <v>417</v>
      </c>
      <c r="D80" s="168" t="s">
        <v>318</v>
      </c>
      <c r="E80" s="169">
        <v>3400893126523</v>
      </c>
      <c r="F80" s="170">
        <v>550</v>
      </c>
      <c r="G80" s="160">
        <f>(F80-396.15)/396.15</f>
        <v>0.38836299381547401</v>
      </c>
      <c r="H80" s="161">
        <v>44470</v>
      </c>
    </row>
    <row r="81" spans="1:8" s="68" customFormat="1" ht="25.5" x14ac:dyDescent="0.25">
      <c r="A81" s="157">
        <v>44230</v>
      </c>
      <c r="B81" s="158" t="s">
        <v>272</v>
      </c>
      <c r="C81" s="158" t="s">
        <v>417</v>
      </c>
      <c r="D81" s="168" t="s">
        <v>317</v>
      </c>
      <c r="E81" s="169">
        <v>3400893126691</v>
      </c>
      <c r="F81" s="170">
        <v>1100</v>
      </c>
      <c r="G81" s="160">
        <f>(F81-792.3)/792.3</f>
        <v>0.38836299381547401</v>
      </c>
      <c r="H81" s="161">
        <v>44470</v>
      </c>
    </row>
    <row r="82" spans="1:8" s="68" customFormat="1" ht="25.5" x14ac:dyDescent="0.25">
      <c r="A82" s="157">
        <v>44230</v>
      </c>
      <c r="B82" s="158" t="s">
        <v>272</v>
      </c>
      <c r="C82" s="158" t="s">
        <v>417</v>
      </c>
      <c r="D82" s="168" t="s">
        <v>419</v>
      </c>
      <c r="E82" s="169">
        <v>3400893413982</v>
      </c>
      <c r="F82" s="170">
        <v>137.5</v>
      </c>
      <c r="G82" s="160">
        <f>(F82-99.04)/99.04</f>
        <v>0.38832794830371559</v>
      </c>
      <c r="H82" s="161">
        <v>44470</v>
      </c>
    </row>
    <row r="83" spans="1:8" s="68" customFormat="1" ht="25.5" x14ac:dyDescent="0.25">
      <c r="A83" s="157">
        <v>44230</v>
      </c>
      <c r="B83" s="158" t="s">
        <v>272</v>
      </c>
      <c r="C83" s="158" t="s">
        <v>417</v>
      </c>
      <c r="D83" s="168" t="s">
        <v>420</v>
      </c>
      <c r="E83" s="169">
        <v>3400893951125</v>
      </c>
      <c r="F83" s="170">
        <v>2200</v>
      </c>
      <c r="G83" s="160">
        <f>(F83-1584.6)/1584.6</f>
        <v>0.38836299381547401</v>
      </c>
      <c r="H83" s="161">
        <v>44470</v>
      </c>
    </row>
    <row r="84" spans="1:8" s="68" customFormat="1" ht="25.5" x14ac:dyDescent="0.25">
      <c r="A84" s="157">
        <v>44230</v>
      </c>
      <c r="B84" s="158" t="s">
        <v>272</v>
      </c>
      <c r="C84" s="158" t="s">
        <v>417</v>
      </c>
      <c r="D84" s="168" t="s">
        <v>316</v>
      </c>
      <c r="E84" s="169">
        <v>3400893126752</v>
      </c>
      <c r="F84" s="170">
        <v>275</v>
      </c>
      <c r="G84" s="160">
        <f>(F84-198.08)/198.08</f>
        <v>0.38832794830371559</v>
      </c>
      <c r="H84" s="161">
        <v>44470</v>
      </c>
    </row>
    <row r="85" spans="1:8" s="68" customFormat="1" x14ac:dyDescent="0.25">
      <c r="A85" s="157">
        <v>44229</v>
      </c>
      <c r="B85" s="158" t="s">
        <v>416</v>
      </c>
      <c r="C85" s="158" t="s">
        <v>58</v>
      </c>
      <c r="D85" s="168" t="s">
        <v>412</v>
      </c>
      <c r="E85" s="169">
        <v>3400890004596</v>
      </c>
      <c r="F85" s="170">
        <v>210</v>
      </c>
      <c r="G85" s="160" t="s">
        <v>271</v>
      </c>
      <c r="H85" s="161">
        <v>44229</v>
      </c>
    </row>
    <row r="86" spans="1:8" s="68" customFormat="1" x14ac:dyDescent="0.25">
      <c r="A86" s="157">
        <v>44229</v>
      </c>
      <c r="B86" s="158" t="s">
        <v>416</v>
      </c>
      <c r="C86" s="158" t="s">
        <v>58</v>
      </c>
      <c r="D86" s="168" t="s">
        <v>413</v>
      </c>
      <c r="E86" s="169">
        <v>3400890004589</v>
      </c>
      <c r="F86" s="170">
        <v>210</v>
      </c>
      <c r="G86" s="160" t="s">
        <v>271</v>
      </c>
      <c r="H86" s="161">
        <v>44229</v>
      </c>
    </row>
    <row r="87" spans="1:8" s="68" customFormat="1" x14ac:dyDescent="0.25">
      <c r="A87" s="157">
        <v>44218</v>
      </c>
      <c r="B87" s="158" t="s">
        <v>407</v>
      </c>
      <c r="C87" s="158" t="s">
        <v>408</v>
      </c>
      <c r="D87" s="168" t="s">
        <v>409</v>
      </c>
      <c r="E87" s="169">
        <v>3400893144213</v>
      </c>
      <c r="F87" s="170">
        <v>258</v>
      </c>
      <c r="G87" s="160">
        <f>(F87-430)/430</f>
        <v>-0.4</v>
      </c>
      <c r="H87" s="161">
        <v>44228</v>
      </c>
    </row>
    <row r="88" spans="1:8" s="68" customFormat="1" x14ac:dyDescent="0.25">
      <c r="A88" s="157">
        <v>44218</v>
      </c>
      <c r="B88" s="158" t="s">
        <v>407</v>
      </c>
      <c r="C88" s="158" t="s">
        <v>408</v>
      </c>
      <c r="D88" s="168" t="s">
        <v>410</v>
      </c>
      <c r="E88" s="169">
        <v>3400893144381</v>
      </c>
      <c r="F88" s="170">
        <v>159.6</v>
      </c>
      <c r="G88" s="160">
        <f>(F88-266)/266</f>
        <v>-0.4</v>
      </c>
      <c r="H88" s="161">
        <v>44228</v>
      </c>
    </row>
    <row r="89" spans="1:8" s="68" customFormat="1" x14ac:dyDescent="0.25">
      <c r="A89" s="157">
        <v>44218</v>
      </c>
      <c r="B89" s="158" t="s">
        <v>447</v>
      </c>
      <c r="C89" s="158" t="s">
        <v>448</v>
      </c>
      <c r="D89" s="168" t="s">
        <v>449</v>
      </c>
      <c r="E89" s="169">
        <v>3400893689547</v>
      </c>
      <c r="F89" s="170">
        <v>302.39999999999998</v>
      </c>
      <c r="G89" s="160">
        <f>(F89-320)/320</f>
        <v>-5.500000000000007E-2</v>
      </c>
      <c r="H89" s="161">
        <v>44228</v>
      </c>
    </row>
    <row r="90" spans="1:8" s="68" customFormat="1" x14ac:dyDescent="0.25">
      <c r="A90" s="157">
        <v>44218</v>
      </c>
      <c r="B90" s="158" t="s">
        <v>330</v>
      </c>
      <c r="C90" s="158" t="s">
        <v>334</v>
      </c>
      <c r="D90" s="168" t="s">
        <v>402</v>
      </c>
      <c r="E90" s="169">
        <v>3400890007108</v>
      </c>
      <c r="F90" s="170">
        <v>1660.5</v>
      </c>
      <c r="G90" s="160" t="s">
        <v>271</v>
      </c>
      <c r="H90" s="161">
        <v>44218</v>
      </c>
    </row>
    <row r="91" spans="1:8" s="68" customFormat="1" x14ac:dyDescent="0.25">
      <c r="A91" s="157">
        <v>44218</v>
      </c>
      <c r="B91" s="158" t="s">
        <v>330</v>
      </c>
      <c r="C91" s="158" t="s">
        <v>334</v>
      </c>
      <c r="D91" s="168" t="s">
        <v>403</v>
      </c>
      <c r="E91" s="169">
        <v>3400890007122</v>
      </c>
      <c r="F91" s="170">
        <v>1845</v>
      </c>
      <c r="G91" s="160" t="s">
        <v>271</v>
      </c>
      <c r="H91" s="161">
        <v>44218</v>
      </c>
    </row>
    <row r="92" spans="1:8" s="68" customFormat="1" x14ac:dyDescent="0.25">
      <c r="A92" s="157">
        <v>44218</v>
      </c>
      <c r="B92" s="158" t="s">
        <v>330</v>
      </c>
      <c r="C92" s="158" t="s">
        <v>334</v>
      </c>
      <c r="D92" s="168" t="s">
        <v>404</v>
      </c>
      <c r="E92" s="169">
        <v>3400890007139</v>
      </c>
      <c r="F92" s="170">
        <v>2214</v>
      </c>
      <c r="G92" s="160" t="s">
        <v>271</v>
      </c>
      <c r="H92" s="161">
        <v>44218</v>
      </c>
    </row>
    <row r="93" spans="1:8" s="68" customFormat="1" x14ac:dyDescent="0.25">
      <c r="A93" s="157">
        <v>44218</v>
      </c>
      <c r="B93" s="158" t="s">
        <v>330</v>
      </c>
      <c r="C93" s="158" t="s">
        <v>338</v>
      </c>
      <c r="D93" s="168" t="s">
        <v>405</v>
      </c>
      <c r="E93" s="169">
        <v>3400890007351</v>
      </c>
      <c r="F93" s="170">
        <v>2214</v>
      </c>
      <c r="G93" s="160" t="s">
        <v>271</v>
      </c>
      <c r="H93" s="161">
        <v>44218</v>
      </c>
    </row>
    <row r="94" spans="1:8" s="68" customFormat="1" x14ac:dyDescent="0.25">
      <c r="A94" s="157">
        <v>44218</v>
      </c>
      <c r="B94" s="158" t="s">
        <v>330</v>
      </c>
      <c r="C94" s="158" t="s">
        <v>331</v>
      </c>
      <c r="D94" s="168" t="s">
        <v>406</v>
      </c>
      <c r="E94" s="169">
        <v>3400890007627</v>
      </c>
      <c r="F94" s="170">
        <v>2214</v>
      </c>
      <c r="G94" s="160" t="s">
        <v>271</v>
      </c>
      <c r="H94" s="161">
        <v>44218</v>
      </c>
    </row>
    <row r="95" spans="1:8" s="68" customFormat="1" x14ac:dyDescent="0.25">
      <c r="A95" s="157">
        <v>44218</v>
      </c>
      <c r="B95" s="158" t="s">
        <v>330</v>
      </c>
      <c r="C95" s="158" t="s">
        <v>340</v>
      </c>
      <c r="D95" s="168" t="s">
        <v>401</v>
      </c>
      <c r="E95" s="169">
        <v>3400890006125</v>
      </c>
      <c r="F95" s="170">
        <v>2214</v>
      </c>
      <c r="G95" s="160" t="s">
        <v>271</v>
      </c>
      <c r="H95" s="161">
        <v>44218</v>
      </c>
    </row>
    <row r="96" spans="1:8" s="68" customFormat="1" x14ac:dyDescent="0.25">
      <c r="A96" s="157">
        <v>44216</v>
      </c>
      <c r="B96" s="158" t="s">
        <v>265</v>
      </c>
      <c r="C96" s="158" t="s">
        <v>257</v>
      </c>
      <c r="D96" s="168" t="s">
        <v>266</v>
      </c>
      <c r="E96" s="169">
        <v>3400894182504</v>
      </c>
      <c r="F96" s="170">
        <v>427.5</v>
      </c>
      <c r="G96" s="160" t="s">
        <v>271</v>
      </c>
      <c r="H96" s="161">
        <v>44216</v>
      </c>
    </row>
    <row r="97" spans="1:8" s="68" customFormat="1" x14ac:dyDescent="0.25">
      <c r="A97" s="157">
        <v>44216</v>
      </c>
      <c r="B97" s="158" t="s">
        <v>265</v>
      </c>
      <c r="C97" s="158" t="s">
        <v>257</v>
      </c>
      <c r="D97" s="168" t="s">
        <v>267</v>
      </c>
      <c r="E97" s="169">
        <v>3400894182672</v>
      </c>
      <c r="F97" s="170">
        <v>855</v>
      </c>
      <c r="G97" s="160" t="s">
        <v>271</v>
      </c>
      <c r="H97" s="161">
        <v>44216</v>
      </c>
    </row>
    <row r="98" spans="1:8" s="68" customFormat="1" x14ac:dyDescent="0.25">
      <c r="A98" s="157">
        <v>44216</v>
      </c>
      <c r="B98" s="158" t="s">
        <v>265</v>
      </c>
      <c r="C98" s="158" t="s">
        <v>257</v>
      </c>
      <c r="D98" s="168" t="s">
        <v>268</v>
      </c>
      <c r="E98" s="169">
        <v>3400894182382</v>
      </c>
      <c r="F98" s="170">
        <v>1710</v>
      </c>
      <c r="G98" s="160" t="s">
        <v>271</v>
      </c>
      <c r="H98" s="161">
        <v>44216</v>
      </c>
    </row>
    <row r="99" spans="1:8" s="68" customFormat="1" x14ac:dyDescent="0.25">
      <c r="A99" s="157">
        <v>44216</v>
      </c>
      <c r="B99" s="158" t="s">
        <v>265</v>
      </c>
      <c r="C99" s="158" t="s">
        <v>257</v>
      </c>
      <c r="D99" s="168" t="s">
        <v>269</v>
      </c>
      <c r="E99" s="169">
        <v>3400894182443</v>
      </c>
      <c r="F99" s="170">
        <v>3420</v>
      </c>
      <c r="G99" s="160" t="s">
        <v>271</v>
      </c>
      <c r="H99" s="161">
        <v>44216</v>
      </c>
    </row>
    <row r="100" spans="1:8" s="68" customFormat="1" x14ac:dyDescent="0.25">
      <c r="A100" s="157">
        <v>44216</v>
      </c>
      <c r="B100" s="158" t="s">
        <v>265</v>
      </c>
      <c r="C100" s="158" t="s">
        <v>257</v>
      </c>
      <c r="D100" s="168" t="s">
        <v>270</v>
      </c>
      <c r="E100" s="169">
        <v>3400890006637</v>
      </c>
      <c r="F100" s="170">
        <v>5985</v>
      </c>
      <c r="G100" s="160" t="s">
        <v>271</v>
      </c>
      <c r="H100" s="161">
        <v>44216</v>
      </c>
    </row>
    <row r="101" spans="1:8" s="68" customFormat="1" ht="25.5" x14ac:dyDescent="0.25">
      <c r="A101" s="157">
        <v>44194</v>
      </c>
      <c r="B101" s="158" t="s">
        <v>272</v>
      </c>
      <c r="C101" s="158" t="s">
        <v>273</v>
      </c>
      <c r="D101" s="168" t="s">
        <v>274</v>
      </c>
      <c r="E101" s="169">
        <v>3400891828474</v>
      </c>
      <c r="F101" s="105">
        <v>137.55500000000001</v>
      </c>
      <c r="G101" s="160">
        <f>(F101-99.04)/99.04</f>
        <v>0.38888327948303714</v>
      </c>
      <c r="H101" s="161">
        <v>44470</v>
      </c>
    </row>
    <row r="102" spans="1:8" s="68" customFormat="1" ht="25.5" x14ac:dyDescent="0.25">
      <c r="A102" s="157">
        <v>44194</v>
      </c>
      <c r="B102" s="158" t="s">
        <v>272</v>
      </c>
      <c r="C102" s="158" t="s">
        <v>273</v>
      </c>
      <c r="D102" s="168" t="s">
        <v>275</v>
      </c>
      <c r="E102" s="169">
        <v>3400891828306</v>
      </c>
      <c r="F102" s="105">
        <v>550</v>
      </c>
      <c r="G102" s="160">
        <f>(F102-396.15)/396.15</f>
        <v>0.38836299381547401</v>
      </c>
      <c r="H102" s="161">
        <v>44470</v>
      </c>
    </row>
    <row r="103" spans="1:8" s="68" customFormat="1" ht="25.5" x14ac:dyDescent="0.25">
      <c r="A103" s="157">
        <v>44194</v>
      </c>
      <c r="B103" s="158" t="s">
        <v>272</v>
      </c>
      <c r="C103" s="158" t="s">
        <v>273</v>
      </c>
      <c r="D103" s="168" t="s">
        <v>276</v>
      </c>
      <c r="E103" s="169">
        <v>3400891828245</v>
      </c>
      <c r="F103" s="105">
        <v>27.5</v>
      </c>
      <c r="G103" s="160">
        <f>(F103-19.81)/19.81</f>
        <v>0.38818778394750136</v>
      </c>
      <c r="H103" s="161">
        <v>44470</v>
      </c>
    </row>
    <row r="104" spans="1:8" s="68" customFormat="1" ht="25.5" x14ac:dyDescent="0.25">
      <c r="A104" s="157">
        <v>44194</v>
      </c>
      <c r="B104" s="158" t="s">
        <v>272</v>
      </c>
      <c r="C104" s="158" t="s">
        <v>273</v>
      </c>
      <c r="D104" s="168" t="s">
        <v>277</v>
      </c>
      <c r="E104" s="169">
        <v>3400891828535</v>
      </c>
      <c r="F104" s="105">
        <v>275</v>
      </c>
      <c r="G104" s="160">
        <f>(F104-198.08)/198.08</f>
        <v>0.38832794830371559</v>
      </c>
      <c r="H104" s="161">
        <v>44470</v>
      </c>
    </row>
    <row r="105" spans="1:8" s="68" customFormat="1" ht="25.5" x14ac:dyDescent="0.25">
      <c r="A105" s="157">
        <v>44194</v>
      </c>
      <c r="B105" s="158" t="s">
        <v>272</v>
      </c>
      <c r="C105" s="158" t="s">
        <v>278</v>
      </c>
      <c r="D105" s="168" t="s">
        <v>279</v>
      </c>
      <c r="E105" s="169">
        <v>3400892124889</v>
      </c>
      <c r="F105" s="105">
        <v>275</v>
      </c>
      <c r="G105" s="160">
        <f>(F105-198.08)/198.08</f>
        <v>0.38832794830371559</v>
      </c>
      <c r="H105" s="161">
        <v>44470</v>
      </c>
    </row>
    <row r="106" spans="1:8" s="68" customFormat="1" ht="25.5" x14ac:dyDescent="0.25">
      <c r="A106" s="157">
        <v>44194</v>
      </c>
      <c r="B106" s="158" t="s">
        <v>272</v>
      </c>
      <c r="C106" s="158" t="s">
        <v>278</v>
      </c>
      <c r="D106" s="168" t="s">
        <v>280</v>
      </c>
      <c r="E106" s="169">
        <v>3400893726198</v>
      </c>
      <c r="F106" s="105">
        <v>1375</v>
      </c>
      <c r="G106" s="160">
        <f>(F106-990.38)/990.38</f>
        <v>0.38835598457157861</v>
      </c>
      <c r="H106" s="161">
        <v>44470</v>
      </c>
    </row>
    <row r="107" spans="1:8" s="68" customFormat="1" ht="25.5" x14ac:dyDescent="0.25">
      <c r="A107" s="157">
        <v>44194</v>
      </c>
      <c r="B107" s="158" t="s">
        <v>272</v>
      </c>
      <c r="C107" s="158" t="s">
        <v>278</v>
      </c>
      <c r="D107" s="168" t="s">
        <v>281</v>
      </c>
      <c r="E107" s="169">
        <v>3400892125022</v>
      </c>
      <c r="F107" s="105">
        <v>137.5</v>
      </c>
      <c r="G107" s="160">
        <f>(F107-99.04)/99.04</f>
        <v>0.38832794830371559</v>
      </c>
      <c r="H107" s="161">
        <v>44470</v>
      </c>
    </row>
    <row r="108" spans="1:8" s="68" customFormat="1" ht="25.5" x14ac:dyDescent="0.25">
      <c r="A108" s="157">
        <v>44194</v>
      </c>
      <c r="B108" s="158" t="s">
        <v>272</v>
      </c>
      <c r="C108" s="158" t="s">
        <v>278</v>
      </c>
      <c r="D108" s="168" t="s">
        <v>282</v>
      </c>
      <c r="E108" s="169">
        <v>3400892316697</v>
      </c>
      <c r="F108" s="105">
        <v>55</v>
      </c>
      <c r="G108" s="160">
        <f>(F108-39.62)/39.62</f>
        <v>0.38818778394750136</v>
      </c>
      <c r="H108" s="161">
        <v>44470</v>
      </c>
    </row>
    <row r="109" spans="1:8" s="68" customFormat="1" ht="25.5" x14ac:dyDescent="0.25">
      <c r="A109" s="157">
        <v>44194</v>
      </c>
      <c r="B109" s="158" t="s">
        <v>272</v>
      </c>
      <c r="C109" s="158" t="s">
        <v>278</v>
      </c>
      <c r="D109" s="168" t="s">
        <v>283</v>
      </c>
      <c r="E109" s="169">
        <v>3400892124940</v>
      </c>
      <c r="F109" s="105">
        <v>550</v>
      </c>
      <c r="G109" s="160">
        <f>(F109-396.15)/396.15</f>
        <v>0.38836299381547401</v>
      </c>
      <c r="H109" s="161">
        <v>44470</v>
      </c>
    </row>
    <row r="110" spans="1:8" s="68" customFormat="1" ht="25.5" x14ac:dyDescent="0.25">
      <c r="A110" s="157">
        <v>44194</v>
      </c>
      <c r="B110" s="158" t="s">
        <v>272</v>
      </c>
      <c r="C110" s="158" t="s">
        <v>278</v>
      </c>
      <c r="D110" s="168" t="s">
        <v>284</v>
      </c>
      <c r="E110" s="169">
        <v>3400893479810</v>
      </c>
      <c r="F110" s="105">
        <v>275</v>
      </c>
      <c r="G110" s="160">
        <f>(F110-198.08)/198.08</f>
        <v>0.38832794830371559</v>
      </c>
      <c r="H110" s="161">
        <v>44470</v>
      </c>
    </row>
    <row r="111" spans="1:8" s="68" customFormat="1" ht="25.5" x14ac:dyDescent="0.25">
      <c r="A111" s="157">
        <v>44194</v>
      </c>
      <c r="B111" s="158" t="s">
        <v>272</v>
      </c>
      <c r="C111" s="158" t="s">
        <v>278</v>
      </c>
      <c r="D111" s="168" t="s">
        <v>285</v>
      </c>
      <c r="E111" s="169">
        <v>3400893479698</v>
      </c>
      <c r="F111" s="105">
        <v>110</v>
      </c>
      <c r="G111" s="160">
        <f>(F111-79.23)/79.23</f>
        <v>0.38836299381547384</v>
      </c>
      <c r="H111" s="161">
        <v>44470</v>
      </c>
    </row>
    <row r="112" spans="1:8" s="68" customFormat="1" ht="25.5" x14ac:dyDescent="0.25">
      <c r="A112" s="157">
        <v>44194</v>
      </c>
      <c r="B112" s="158" t="s">
        <v>272</v>
      </c>
      <c r="C112" s="158" t="s">
        <v>278</v>
      </c>
      <c r="D112" s="168" t="s">
        <v>286</v>
      </c>
      <c r="E112" s="169">
        <v>3400893479759</v>
      </c>
      <c r="F112" s="105">
        <v>1100</v>
      </c>
      <c r="G112" s="160">
        <f>(F112-792.3)/792.3</f>
        <v>0.38836299381547401</v>
      </c>
      <c r="H112" s="161">
        <v>44470</v>
      </c>
    </row>
    <row r="113" spans="1:8" s="68" customFormat="1" ht="25.5" x14ac:dyDescent="0.25">
      <c r="A113" s="157">
        <v>44194</v>
      </c>
      <c r="B113" s="158" t="s">
        <v>272</v>
      </c>
      <c r="C113" s="158" t="s">
        <v>278</v>
      </c>
      <c r="D113" s="168" t="s">
        <v>287</v>
      </c>
      <c r="E113" s="169">
        <v>3400893479520</v>
      </c>
      <c r="F113" s="105">
        <v>550</v>
      </c>
      <c r="G113" s="160">
        <f>(F113-396.15)/396.15</f>
        <v>0.38836299381547401</v>
      </c>
      <c r="H113" s="161">
        <v>44470</v>
      </c>
    </row>
    <row r="114" spans="1:8" s="68" customFormat="1" ht="25.5" x14ac:dyDescent="0.25">
      <c r="A114" s="157">
        <v>44194</v>
      </c>
      <c r="B114" s="158" t="s">
        <v>272</v>
      </c>
      <c r="C114" s="158" t="s">
        <v>288</v>
      </c>
      <c r="D114" s="168" t="s">
        <v>284</v>
      </c>
      <c r="E114" s="169">
        <v>3400892827384</v>
      </c>
      <c r="F114" s="105">
        <v>275</v>
      </c>
      <c r="G114" s="160">
        <f>(F114-198.08)/198.08</f>
        <v>0.38832794830371559</v>
      </c>
      <c r="H114" s="161">
        <v>44470</v>
      </c>
    </row>
    <row r="115" spans="1:8" s="68" customFormat="1" ht="25.5" x14ac:dyDescent="0.25">
      <c r="A115" s="157">
        <v>44194</v>
      </c>
      <c r="B115" s="158" t="s">
        <v>272</v>
      </c>
      <c r="C115" s="158" t="s">
        <v>288</v>
      </c>
      <c r="D115" s="168" t="s">
        <v>289</v>
      </c>
      <c r="E115" s="169">
        <v>3400893525166</v>
      </c>
      <c r="F115" s="105">
        <v>1650</v>
      </c>
      <c r="G115" s="160">
        <f>(F115-1188.45)/1188.45</f>
        <v>0.3883629938154739</v>
      </c>
      <c r="H115" s="161">
        <v>44470</v>
      </c>
    </row>
    <row r="116" spans="1:8" s="68" customFormat="1" ht="25.5" x14ac:dyDescent="0.25">
      <c r="A116" s="157">
        <v>44194</v>
      </c>
      <c r="B116" s="158" t="s">
        <v>272</v>
      </c>
      <c r="C116" s="158" t="s">
        <v>288</v>
      </c>
      <c r="D116" s="168" t="s">
        <v>290</v>
      </c>
      <c r="E116" s="169">
        <v>3400892827216</v>
      </c>
      <c r="F116" s="105">
        <v>137.5</v>
      </c>
      <c r="G116" s="160">
        <f>(F116-99.04)/99.04</f>
        <v>0.38832794830371559</v>
      </c>
      <c r="H116" s="161">
        <v>44470</v>
      </c>
    </row>
    <row r="117" spans="1:8" s="68" customFormat="1" ht="25.5" x14ac:dyDescent="0.25">
      <c r="A117" s="157">
        <v>44194</v>
      </c>
      <c r="B117" s="158" t="s">
        <v>272</v>
      </c>
      <c r="C117" s="158" t="s">
        <v>288</v>
      </c>
      <c r="D117" s="168" t="s">
        <v>286</v>
      </c>
      <c r="E117" s="169">
        <v>3400892849807</v>
      </c>
      <c r="F117" s="105">
        <v>1100</v>
      </c>
      <c r="G117" s="160">
        <f>(F117-792.3)/792.3</f>
        <v>0.38836299381547401</v>
      </c>
      <c r="H117" s="161">
        <v>44470</v>
      </c>
    </row>
    <row r="118" spans="1:8" s="68" customFormat="1" ht="25.5" x14ac:dyDescent="0.25">
      <c r="A118" s="157">
        <v>44194</v>
      </c>
      <c r="B118" s="158" t="s">
        <v>272</v>
      </c>
      <c r="C118" s="158" t="s">
        <v>288</v>
      </c>
      <c r="D118" s="168" t="s">
        <v>291</v>
      </c>
      <c r="E118" s="169">
        <v>3400892827094</v>
      </c>
      <c r="F118" s="105">
        <v>55</v>
      </c>
      <c r="G118" s="160">
        <f>(F118-39.62)/39.62</f>
        <v>0.38818778394750136</v>
      </c>
      <c r="H118" s="161">
        <v>44470</v>
      </c>
    </row>
    <row r="119" spans="1:8" s="68" customFormat="1" ht="25.5" x14ac:dyDescent="0.25">
      <c r="A119" s="157">
        <v>44194</v>
      </c>
      <c r="B119" s="158" t="s">
        <v>272</v>
      </c>
      <c r="C119" s="158" t="s">
        <v>288</v>
      </c>
      <c r="D119" s="168" t="s">
        <v>287</v>
      </c>
      <c r="E119" s="169">
        <v>3400892827155</v>
      </c>
      <c r="F119" s="105">
        <v>550</v>
      </c>
      <c r="G119" s="160">
        <f>(F119-396.15)/396.15</f>
        <v>0.38836299381547401</v>
      </c>
      <c r="H119" s="161">
        <v>44470</v>
      </c>
    </row>
    <row r="120" spans="1:8" s="68" customFormat="1" ht="25.5" x14ac:dyDescent="0.25">
      <c r="A120" s="157">
        <v>44194</v>
      </c>
      <c r="B120" s="158" t="s">
        <v>272</v>
      </c>
      <c r="C120" s="158" t="s">
        <v>292</v>
      </c>
      <c r="D120" s="168" t="s">
        <v>293</v>
      </c>
      <c r="E120" s="169">
        <v>3400894074182</v>
      </c>
      <c r="F120" s="105">
        <v>299.25</v>
      </c>
      <c r="G120" s="160">
        <f>(F120-225)/225</f>
        <v>0.33</v>
      </c>
      <c r="H120" s="161">
        <v>44470</v>
      </c>
    </row>
    <row r="121" spans="1:8" s="68" customFormat="1" ht="25.5" x14ac:dyDescent="0.25">
      <c r="A121" s="157">
        <v>44194</v>
      </c>
      <c r="B121" s="158" t="s">
        <v>272</v>
      </c>
      <c r="C121" s="158" t="s">
        <v>292</v>
      </c>
      <c r="D121" s="168" t="s">
        <v>294</v>
      </c>
      <c r="E121" s="169">
        <v>3400894074014</v>
      </c>
      <c r="F121" s="105">
        <v>1795.5</v>
      </c>
      <c r="G121" s="160">
        <f>(F121-1350)/1350</f>
        <v>0.33</v>
      </c>
      <c r="H121" s="161">
        <v>44470</v>
      </c>
    </row>
    <row r="122" spans="1:8" s="68" customFormat="1" ht="25.5" x14ac:dyDescent="0.25">
      <c r="A122" s="157">
        <v>44194</v>
      </c>
      <c r="B122" s="158" t="s">
        <v>272</v>
      </c>
      <c r="C122" s="158" t="s">
        <v>292</v>
      </c>
      <c r="D122" s="168" t="s">
        <v>295</v>
      </c>
      <c r="E122" s="169">
        <v>3400894073932</v>
      </c>
      <c r="F122" s="105">
        <v>149.625</v>
      </c>
      <c r="G122" s="160">
        <f>(F122-112.5)/112.5</f>
        <v>0.33</v>
      </c>
      <c r="H122" s="161">
        <v>44470</v>
      </c>
    </row>
    <row r="123" spans="1:8" s="68" customFormat="1" ht="25.5" x14ac:dyDescent="0.25">
      <c r="A123" s="157">
        <v>44194</v>
      </c>
      <c r="B123" s="158" t="s">
        <v>272</v>
      </c>
      <c r="C123" s="158" t="s">
        <v>292</v>
      </c>
      <c r="D123" s="168" t="s">
        <v>296</v>
      </c>
      <c r="E123" s="169">
        <v>3400894073871</v>
      </c>
      <c r="F123" s="105">
        <v>1197</v>
      </c>
      <c r="G123" s="160">
        <f>(F123-900)/900</f>
        <v>0.33</v>
      </c>
      <c r="H123" s="161">
        <v>44470</v>
      </c>
    </row>
    <row r="124" spans="1:8" s="68" customFormat="1" ht="25.5" x14ac:dyDescent="0.25">
      <c r="A124" s="157">
        <v>44194</v>
      </c>
      <c r="B124" s="158" t="s">
        <v>272</v>
      </c>
      <c r="C124" s="158" t="s">
        <v>292</v>
      </c>
      <c r="D124" s="168" t="s">
        <v>297</v>
      </c>
      <c r="E124" s="169">
        <v>3400894073703</v>
      </c>
      <c r="F124" s="105">
        <v>598.5</v>
      </c>
      <c r="G124" s="160">
        <f>(F124-450)/450</f>
        <v>0.33</v>
      </c>
      <c r="H124" s="161">
        <v>44470</v>
      </c>
    </row>
    <row r="125" spans="1:8" s="68" customFormat="1" ht="25.5" x14ac:dyDescent="0.25">
      <c r="A125" s="157">
        <v>44194</v>
      </c>
      <c r="B125" s="158" t="s">
        <v>272</v>
      </c>
      <c r="C125" s="158" t="s">
        <v>298</v>
      </c>
      <c r="D125" s="168" t="s">
        <v>284</v>
      </c>
      <c r="E125" s="169">
        <v>3400894464990</v>
      </c>
      <c r="F125" s="105">
        <v>275</v>
      </c>
      <c r="G125" s="160">
        <f>(F125-198.08)/198.08</f>
        <v>0.38832794830371559</v>
      </c>
      <c r="H125" s="161">
        <v>44470</v>
      </c>
    </row>
    <row r="126" spans="1:8" s="68" customFormat="1" ht="25.5" x14ac:dyDescent="0.25">
      <c r="A126" s="157">
        <v>44194</v>
      </c>
      <c r="B126" s="158" t="s">
        <v>272</v>
      </c>
      <c r="C126" s="158" t="s">
        <v>298</v>
      </c>
      <c r="D126" s="168" t="s">
        <v>299</v>
      </c>
      <c r="E126" s="169">
        <v>3400894464822</v>
      </c>
      <c r="F126" s="105">
        <v>2200</v>
      </c>
      <c r="G126" s="160">
        <f>(F126-1584.6)/1584.6</f>
        <v>0.38836299381547401</v>
      </c>
      <c r="H126" s="161">
        <v>44470</v>
      </c>
    </row>
    <row r="127" spans="1:8" s="68" customFormat="1" ht="25.5" x14ac:dyDescent="0.25">
      <c r="A127" s="157">
        <v>44194</v>
      </c>
      <c r="B127" s="158" t="s">
        <v>272</v>
      </c>
      <c r="C127" s="158" t="s">
        <v>298</v>
      </c>
      <c r="D127" s="168" t="s">
        <v>286</v>
      </c>
      <c r="E127" s="169">
        <v>3400894864761</v>
      </c>
      <c r="F127" s="105">
        <v>1100</v>
      </c>
      <c r="G127" s="160">
        <f>(F127-792.3)/792.3</f>
        <v>0.38836299381547401</v>
      </c>
      <c r="H127" s="161">
        <v>44470</v>
      </c>
    </row>
    <row r="128" spans="1:8" s="68" customFormat="1" ht="25.5" x14ac:dyDescent="0.25">
      <c r="A128" s="157">
        <v>44194</v>
      </c>
      <c r="B128" s="158" t="s">
        <v>272</v>
      </c>
      <c r="C128" s="158" t="s">
        <v>298</v>
      </c>
      <c r="D128" s="168" t="s">
        <v>291</v>
      </c>
      <c r="E128" s="169">
        <v>3400894464471</v>
      </c>
      <c r="F128" s="105">
        <v>55</v>
      </c>
      <c r="G128" s="160">
        <f>(F128-39.62)/39.62</f>
        <v>0.38818778394750136</v>
      </c>
      <c r="H128" s="161">
        <v>44470</v>
      </c>
    </row>
    <row r="129" spans="1:8" s="68" customFormat="1" ht="25.5" x14ac:dyDescent="0.25">
      <c r="A129" s="157">
        <v>44194</v>
      </c>
      <c r="B129" s="158" t="s">
        <v>272</v>
      </c>
      <c r="C129" s="158" t="s">
        <v>298</v>
      </c>
      <c r="D129" s="168" t="s">
        <v>287</v>
      </c>
      <c r="E129" s="169">
        <v>3400894464532</v>
      </c>
      <c r="F129" s="105">
        <v>550</v>
      </c>
      <c r="G129" s="160">
        <f>(F129-396.15)/396.15</f>
        <v>0.38836299381547401</v>
      </c>
      <c r="H129" s="161">
        <v>44470</v>
      </c>
    </row>
    <row r="130" spans="1:8" s="68" customFormat="1" ht="25.5" x14ac:dyDescent="0.25">
      <c r="A130" s="157">
        <v>44194</v>
      </c>
      <c r="B130" s="158" t="s">
        <v>272</v>
      </c>
      <c r="C130" s="158" t="s">
        <v>300</v>
      </c>
      <c r="D130" s="168" t="s">
        <v>301</v>
      </c>
      <c r="E130" s="169">
        <v>3400894036852</v>
      </c>
      <c r="F130" s="105">
        <v>59.85</v>
      </c>
      <c r="G130" s="160">
        <f>(F130-45)/45</f>
        <v>0.33</v>
      </c>
      <c r="H130" s="161">
        <v>44470</v>
      </c>
    </row>
    <row r="131" spans="1:8" s="68" customFormat="1" ht="25.5" x14ac:dyDescent="0.25">
      <c r="A131" s="157">
        <v>44194</v>
      </c>
      <c r="B131" s="158" t="s">
        <v>272</v>
      </c>
      <c r="C131" s="158" t="s">
        <v>300</v>
      </c>
      <c r="D131" s="168" t="s">
        <v>302</v>
      </c>
      <c r="E131" s="169">
        <v>3400894036791</v>
      </c>
      <c r="F131" s="105">
        <v>478.8</v>
      </c>
      <c r="G131" s="160">
        <f>(F131-360)/360</f>
        <v>0.33</v>
      </c>
      <c r="H131" s="161">
        <v>44470</v>
      </c>
    </row>
    <row r="132" spans="1:8" s="68" customFormat="1" ht="25.5" x14ac:dyDescent="0.25">
      <c r="A132" s="157">
        <v>44194</v>
      </c>
      <c r="B132" s="158" t="s">
        <v>272</v>
      </c>
      <c r="C132" s="158" t="s">
        <v>300</v>
      </c>
      <c r="D132" s="168" t="s">
        <v>303</v>
      </c>
      <c r="E132" s="169">
        <v>3400894045557</v>
      </c>
      <c r="F132" s="105">
        <v>239.4</v>
      </c>
      <c r="G132" s="160">
        <f>(F132-180)/180</f>
        <v>0.33</v>
      </c>
      <c r="H132" s="161">
        <v>44470</v>
      </c>
    </row>
    <row r="133" spans="1:8" s="68" customFormat="1" ht="25.5" x14ac:dyDescent="0.25">
      <c r="A133" s="157">
        <v>44194</v>
      </c>
      <c r="B133" s="158" t="s">
        <v>272</v>
      </c>
      <c r="C133" s="158" t="s">
        <v>300</v>
      </c>
      <c r="D133" s="168" t="s">
        <v>304</v>
      </c>
      <c r="E133" s="169">
        <v>3400893036990</v>
      </c>
      <c r="F133" s="105">
        <v>197.505</v>
      </c>
      <c r="G133" s="160">
        <f>(F133-148.5)/148.5</f>
        <v>0.32999999999999996</v>
      </c>
      <c r="H133" s="161">
        <v>44470</v>
      </c>
    </row>
    <row r="134" spans="1:8" s="68" customFormat="1" ht="25.5" x14ac:dyDescent="0.25">
      <c r="A134" s="157">
        <v>44194</v>
      </c>
      <c r="B134" s="158" t="s">
        <v>272</v>
      </c>
      <c r="C134" s="158" t="s">
        <v>300</v>
      </c>
      <c r="D134" s="168" t="s">
        <v>305</v>
      </c>
      <c r="E134" s="169">
        <v>3400894045496</v>
      </c>
      <c r="F134" s="105">
        <v>119.7</v>
      </c>
      <c r="G134" s="160">
        <f>(F134-90)/90</f>
        <v>0.33</v>
      </c>
      <c r="H134" s="161">
        <v>44470</v>
      </c>
    </row>
    <row r="135" spans="1:8" s="68" customFormat="1" ht="25.5" x14ac:dyDescent="0.25">
      <c r="A135" s="157">
        <v>44194</v>
      </c>
      <c r="B135" s="158" t="s">
        <v>272</v>
      </c>
      <c r="C135" s="158" t="s">
        <v>300</v>
      </c>
      <c r="D135" s="168" t="s">
        <v>306</v>
      </c>
      <c r="E135" s="169">
        <v>3400893036822</v>
      </c>
      <c r="F135" s="105">
        <v>98.753</v>
      </c>
      <c r="G135" s="160">
        <f>(F135-74.25)/74.25</f>
        <v>0.33000673400673403</v>
      </c>
      <c r="H135" s="161">
        <v>44470</v>
      </c>
    </row>
    <row r="136" spans="1:8" s="68" customFormat="1" ht="25.5" x14ac:dyDescent="0.25">
      <c r="A136" s="157">
        <v>44194</v>
      </c>
      <c r="B136" s="158" t="s">
        <v>272</v>
      </c>
      <c r="C136" s="158" t="s">
        <v>300</v>
      </c>
      <c r="D136" s="168" t="s">
        <v>307</v>
      </c>
      <c r="E136" s="169">
        <v>3400892752990</v>
      </c>
      <c r="F136" s="105">
        <v>98.753</v>
      </c>
      <c r="G136" s="160">
        <f>(F136-74.25)/74.25</f>
        <v>0.33000673400673403</v>
      </c>
      <c r="H136" s="161">
        <v>44470</v>
      </c>
    </row>
    <row r="137" spans="1:8" s="68" customFormat="1" ht="25.5" x14ac:dyDescent="0.25">
      <c r="A137" s="157">
        <v>44194</v>
      </c>
      <c r="B137" s="158" t="s">
        <v>272</v>
      </c>
      <c r="C137" s="158" t="s">
        <v>300</v>
      </c>
      <c r="D137" s="168" t="s">
        <v>308</v>
      </c>
      <c r="E137" s="169">
        <v>3400892752822</v>
      </c>
      <c r="F137" s="105">
        <v>98.753</v>
      </c>
      <c r="G137" s="160">
        <f>(F137-74.25)/74.25</f>
        <v>0.33000673400673403</v>
      </c>
      <c r="H137" s="161">
        <v>44470</v>
      </c>
    </row>
    <row r="138" spans="1:8" s="68" customFormat="1" ht="25.5" x14ac:dyDescent="0.25">
      <c r="A138" s="157">
        <v>44194</v>
      </c>
      <c r="B138" s="158" t="s">
        <v>272</v>
      </c>
      <c r="C138" s="158" t="s">
        <v>300</v>
      </c>
      <c r="D138" s="168" t="s">
        <v>309</v>
      </c>
      <c r="E138" s="169">
        <v>3400892717814</v>
      </c>
      <c r="F138" s="105">
        <v>98.753</v>
      </c>
      <c r="G138" s="160">
        <f>(F138-74.25)/74.25</f>
        <v>0.33000673400673403</v>
      </c>
      <c r="H138" s="161">
        <v>44470</v>
      </c>
    </row>
    <row r="139" spans="1:8" s="68" customFormat="1" ht="25.5" x14ac:dyDescent="0.25">
      <c r="A139" s="157">
        <v>44194</v>
      </c>
      <c r="B139" s="158" t="s">
        <v>272</v>
      </c>
      <c r="C139" s="158" t="s">
        <v>310</v>
      </c>
      <c r="D139" s="168" t="s">
        <v>311</v>
      </c>
      <c r="E139" s="169">
        <v>3400893606971</v>
      </c>
      <c r="F139" s="105">
        <v>137.499</v>
      </c>
      <c r="G139" s="160">
        <f>(F139-99.04)/99.04</f>
        <v>0.38831785137318242</v>
      </c>
      <c r="H139" s="161">
        <v>44470</v>
      </c>
    </row>
    <row r="140" spans="1:8" s="68" customFormat="1" ht="25.5" x14ac:dyDescent="0.25">
      <c r="A140" s="157">
        <v>44194</v>
      </c>
      <c r="B140" s="158" t="s">
        <v>272</v>
      </c>
      <c r="C140" s="158" t="s">
        <v>310</v>
      </c>
      <c r="D140" s="168" t="s">
        <v>312</v>
      </c>
      <c r="E140" s="169">
        <v>3400893606803</v>
      </c>
      <c r="F140" s="105">
        <v>1100</v>
      </c>
      <c r="G140" s="160">
        <f>(F140-792.3)/792.3</f>
        <v>0.38836299381547401</v>
      </c>
      <c r="H140" s="161">
        <v>44470</v>
      </c>
    </row>
    <row r="141" spans="1:8" s="68" customFormat="1" ht="25.5" x14ac:dyDescent="0.25">
      <c r="A141" s="157">
        <v>44194</v>
      </c>
      <c r="B141" s="158" t="s">
        <v>272</v>
      </c>
      <c r="C141" s="158" t="s">
        <v>310</v>
      </c>
      <c r="D141" s="168" t="s">
        <v>313</v>
      </c>
      <c r="E141" s="169">
        <v>3400893606742</v>
      </c>
      <c r="F141" s="105">
        <v>550</v>
      </c>
      <c r="G141" s="160">
        <f>(F141-396.15)/396.15</f>
        <v>0.38836299381547401</v>
      </c>
      <c r="H141" s="161">
        <v>44470</v>
      </c>
    </row>
    <row r="142" spans="1:8" s="68" customFormat="1" ht="25.5" x14ac:dyDescent="0.25">
      <c r="A142" s="157">
        <v>44194</v>
      </c>
      <c r="B142" s="158" t="s">
        <v>272</v>
      </c>
      <c r="C142" s="158" t="s">
        <v>310</v>
      </c>
      <c r="D142" s="168" t="s">
        <v>314</v>
      </c>
      <c r="E142" s="169">
        <v>3400893606413</v>
      </c>
      <c r="F142" s="105">
        <v>27.498999999999999</v>
      </c>
      <c r="G142" s="160">
        <f>(F142-19.81)/19.81</f>
        <v>0.38813730439172139</v>
      </c>
      <c r="H142" s="161">
        <v>44470</v>
      </c>
    </row>
    <row r="143" spans="1:8" s="68" customFormat="1" ht="25.5" x14ac:dyDescent="0.25">
      <c r="A143" s="157">
        <v>44194</v>
      </c>
      <c r="B143" s="158" t="s">
        <v>272</v>
      </c>
      <c r="C143" s="158" t="s">
        <v>310</v>
      </c>
      <c r="D143" s="168" t="s">
        <v>315</v>
      </c>
      <c r="E143" s="169">
        <v>3400893606681</v>
      </c>
      <c r="F143" s="105">
        <v>275</v>
      </c>
      <c r="G143" s="160">
        <f>(F143-198.08)/198.08</f>
        <v>0.38832794830371559</v>
      </c>
      <c r="H143" s="161">
        <v>44470</v>
      </c>
    </row>
    <row r="144" spans="1:8" s="68" customFormat="1" ht="25.5" x14ac:dyDescent="0.25">
      <c r="A144" s="157">
        <v>44194</v>
      </c>
      <c r="B144" s="158" t="s">
        <v>272</v>
      </c>
      <c r="C144" s="158" t="s">
        <v>310</v>
      </c>
      <c r="D144" s="168" t="s">
        <v>316</v>
      </c>
      <c r="E144" s="169">
        <v>3400893737484</v>
      </c>
      <c r="F144" s="105">
        <v>275</v>
      </c>
      <c r="G144" s="160">
        <f>(F144-198.08)/198.08</f>
        <v>0.38832794830371559</v>
      </c>
      <c r="H144" s="161">
        <v>44470</v>
      </c>
    </row>
    <row r="145" spans="1:8" s="68" customFormat="1" ht="25.5" x14ac:dyDescent="0.25">
      <c r="A145" s="157">
        <v>44194</v>
      </c>
      <c r="B145" s="158" t="s">
        <v>272</v>
      </c>
      <c r="C145" s="158" t="s">
        <v>310</v>
      </c>
      <c r="D145" s="168" t="s">
        <v>317</v>
      </c>
      <c r="E145" s="169">
        <v>3400893737316</v>
      </c>
      <c r="F145" s="105">
        <v>1100</v>
      </c>
      <c r="G145" s="160">
        <f>(F145-792.3)/792.3</f>
        <v>0.38836299381547401</v>
      </c>
      <c r="H145" s="161">
        <v>44470</v>
      </c>
    </row>
    <row r="146" spans="1:8" s="68" customFormat="1" ht="25.5" x14ac:dyDescent="0.25">
      <c r="A146" s="157">
        <v>44194</v>
      </c>
      <c r="B146" s="158" t="s">
        <v>272</v>
      </c>
      <c r="C146" s="158" t="s">
        <v>310</v>
      </c>
      <c r="D146" s="168" t="s">
        <v>318</v>
      </c>
      <c r="E146" s="169">
        <v>3400893737255</v>
      </c>
      <c r="F146" s="167">
        <v>550</v>
      </c>
      <c r="G146" s="160">
        <f>(F146-396.15)/396.15</f>
        <v>0.38836299381547401</v>
      </c>
      <c r="H146" s="161">
        <v>44470</v>
      </c>
    </row>
    <row r="147" spans="1:8" s="68" customFormat="1" ht="25.5" x14ac:dyDescent="0.25">
      <c r="A147" s="157">
        <v>44194</v>
      </c>
      <c r="B147" s="158" t="s">
        <v>272</v>
      </c>
      <c r="C147" s="158" t="s">
        <v>319</v>
      </c>
      <c r="D147" s="168" t="s">
        <v>320</v>
      </c>
      <c r="E147" s="169">
        <v>3400894358053</v>
      </c>
      <c r="F147" s="167">
        <v>59.85</v>
      </c>
      <c r="G147" s="160">
        <f>(F147-45)/45</f>
        <v>0.33</v>
      </c>
      <c r="H147" s="161">
        <v>44470</v>
      </c>
    </row>
    <row r="148" spans="1:8" s="68" customFormat="1" ht="25.5" x14ac:dyDescent="0.25">
      <c r="A148" s="157">
        <v>44194</v>
      </c>
      <c r="B148" s="158" t="s">
        <v>272</v>
      </c>
      <c r="C148" s="158" t="s">
        <v>319</v>
      </c>
      <c r="D148" s="168" t="s">
        <v>321</v>
      </c>
      <c r="E148" s="169">
        <v>3400894357971</v>
      </c>
      <c r="F148" s="167">
        <v>478.8</v>
      </c>
      <c r="G148" s="160">
        <f>(F148-360)/360</f>
        <v>0.33</v>
      </c>
      <c r="H148" s="161">
        <v>44470</v>
      </c>
    </row>
    <row r="149" spans="1:8" s="68" customFormat="1" ht="25.5" x14ac:dyDescent="0.25">
      <c r="A149" s="157">
        <v>44194</v>
      </c>
      <c r="B149" s="158" t="s">
        <v>272</v>
      </c>
      <c r="C149" s="158" t="s">
        <v>319</v>
      </c>
      <c r="D149" s="168" t="s">
        <v>322</v>
      </c>
      <c r="E149" s="169">
        <v>3400894357803</v>
      </c>
      <c r="F149" s="167">
        <v>239.4</v>
      </c>
      <c r="G149" s="160">
        <f>(F149-180)/180</f>
        <v>0.33</v>
      </c>
      <c r="H149" s="161">
        <v>44470</v>
      </c>
    </row>
    <row r="150" spans="1:8" s="68" customFormat="1" ht="25.5" x14ac:dyDescent="0.25">
      <c r="A150" s="157">
        <v>44194</v>
      </c>
      <c r="B150" s="158" t="s">
        <v>272</v>
      </c>
      <c r="C150" s="158" t="s">
        <v>319</v>
      </c>
      <c r="D150" s="168" t="s">
        <v>323</v>
      </c>
      <c r="E150" s="169">
        <v>3400894357742</v>
      </c>
      <c r="F150" s="167">
        <v>119.7</v>
      </c>
      <c r="G150" s="160">
        <f>(F150-90)/90</f>
        <v>0.33</v>
      </c>
      <c r="H150" s="161">
        <v>44470</v>
      </c>
    </row>
    <row r="151" spans="1:8" s="68" customFormat="1" ht="25.5" x14ac:dyDescent="0.25">
      <c r="A151" s="157">
        <v>44194</v>
      </c>
      <c r="B151" s="158" t="s">
        <v>272</v>
      </c>
      <c r="C151" s="158" t="s">
        <v>324</v>
      </c>
      <c r="D151" s="168" t="s">
        <v>325</v>
      </c>
      <c r="E151" s="169">
        <v>3400893476109</v>
      </c>
      <c r="F151" s="167">
        <v>137.5</v>
      </c>
      <c r="G151" s="160">
        <f>(F151-99.04)/99.04</f>
        <v>0.38832794830371559</v>
      </c>
      <c r="H151" s="161">
        <v>44470</v>
      </c>
    </row>
    <row r="152" spans="1:8" s="68" customFormat="1" ht="25.5" x14ac:dyDescent="0.25">
      <c r="A152" s="157">
        <v>44194</v>
      </c>
      <c r="B152" s="158" t="s">
        <v>272</v>
      </c>
      <c r="C152" s="158" t="s">
        <v>324</v>
      </c>
      <c r="D152" s="168" t="s">
        <v>326</v>
      </c>
      <c r="E152" s="169">
        <v>3400893476048</v>
      </c>
      <c r="F152" s="167">
        <v>1100</v>
      </c>
      <c r="G152" s="160">
        <f>(F152-792.3)/792.3</f>
        <v>0.38836299381547401</v>
      </c>
      <c r="H152" s="161">
        <v>44470</v>
      </c>
    </row>
    <row r="153" spans="1:8" s="68" customFormat="1" ht="25.5" x14ac:dyDescent="0.25">
      <c r="A153" s="157">
        <v>44194</v>
      </c>
      <c r="B153" s="158" t="s">
        <v>272</v>
      </c>
      <c r="C153" s="158" t="s">
        <v>324</v>
      </c>
      <c r="D153" s="168" t="s">
        <v>327</v>
      </c>
      <c r="E153" s="169">
        <v>3400893475737</v>
      </c>
      <c r="F153" s="167">
        <v>55</v>
      </c>
      <c r="G153" s="160">
        <f>(F153-39.62)/39.62</f>
        <v>0.38818778394750136</v>
      </c>
      <c r="H153" s="161">
        <v>44470</v>
      </c>
    </row>
    <row r="154" spans="1:8" s="68" customFormat="1" ht="25.5" x14ac:dyDescent="0.25">
      <c r="A154" s="157">
        <v>44194</v>
      </c>
      <c r="B154" s="158" t="s">
        <v>272</v>
      </c>
      <c r="C154" s="158" t="s">
        <v>324</v>
      </c>
      <c r="D154" s="168" t="s">
        <v>328</v>
      </c>
      <c r="E154" s="169">
        <v>3400893475966</v>
      </c>
      <c r="F154" s="167">
        <v>550</v>
      </c>
      <c r="G154" s="160">
        <f>(F154-396.15)/396.15</f>
        <v>0.38836299381547401</v>
      </c>
      <c r="H154" s="161">
        <v>44470</v>
      </c>
    </row>
    <row r="155" spans="1:8" s="68" customFormat="1" ht="25.5" x14ac:dyDescent="0.25">
      <c r="A155" s="157">
        <v>44194</v>
      </c>
      <c r="B155" s="158" t="s">
        <v>272</v>
      </c>
      <c r="C155" s="158" t="s">
        <v>324</v>
      </c>
      <c r="D155" s="168" t="s">
        <v>329</v>
      </c>
      <c r="E155" s="169">
        <v>3400893475676</v>
      </c>
      <c r="F155" s="167">
        <v>275</v>
      </c>
      <c r="G155" s="160">
        <f>(F155-198.08)/198.08</f>
        <v>0.38832794830371559</v>
      </c>
      <c r="H155" s="161">
        <v>44470</v>
      </c>
    </row>
    <row r="156" spans="1:8" s="68" customFormat="1" x14ac:dyDescent="0.25">
      <c r="A156" s="157"/>
      <c r="B156" s="158"/>
      <c r="C156" s="158"/>
      <c r="D156" s="168"/>
      <c r="E156" s="169"/>
      <c r="F156" s="167"/>
      <c r="G156" s="160"/>
      <c r="H156" s="161"/>
    </row>
    <row r="157" spans="1:8" s="68" customFormat="1" ht="12.75" customHeight="1" x14ac:dyDescent="0.25">
      <c r="A157" s="157"/>
      <c r="B157" s="158"/>
      <c r="C157" s="158"/>
      <c r="D157" s="62"/>
      <c r="E157" s="63"/>
      <c r="F157" s="159"/>
      <c r="G157" s="160"/>
      <c r="H157" s="161"/>
    </row>
    <row r="158" spans="1:8" s="68" customFormat="1" x14ac:dyDescent="0.25">
      <c r="A158" s="157"/>
      <c r="B158" s="158"/>
      <c r="C158" s="158"/>
      <c r="D158" s="62"/>
      <c r="E158" s="63"/>
      <c r="F158" s="159"/>
      <c r="G158" s="160"/>
      <c r="H158" s="161"/>
    </row>
    <row r="159" spans="1:8" s="68" customFormat="1" x14ac:dyDescent="0.25">
      <c r="A159" s="157"/>
      <c r="B159" s="158"/>
      <c r="C159" s="158"/>
      <c r="D159" s="62"/>
      <c r="E159" s="63"/>
      <c r="F159" s="159"/>
      <c r="G159" s="160"/>
      <c r="H159" s="161"/>
    </row>
    <row r="160" spans="1:8" s="68" customFormat="1" x14ac:dyDescent="0.25">
      <c r="A160" s="157"/>
      <c r="B160" s="158"/>
      <c r="C160" s="158"/>
      <c r="D160" s="62"/>
      <c r="E160" s="63"/>
      <c r="F160" s="159"/>
      <c r="G160" s="160"/>
      <c r="H160" s="161"/>
    </row>
    <row r="161" spans="1:8" s="68" customFormat="1" x14ac:dyDescent="0.25">
      <c r="A161" s="157"/>
      <c r="B161" s="158"/>
      <c r="C161" s="158"/>
      <c r="D161" s="62"/>
      <c r="E161" s="63"/>
      <c r="F161" s="159"/>
      <c r="G161" s="160"/>
      <c r="H161" s="161"/>
    </row>
    <row r="162" spans="1:8" s="68" customFormat="1" x14ac:dyDescent="0.25">
      <c r="A162" s="157"/>
      <c r="B162" s="158"/>
      <c r="C162" s="158"/>
      <c r="D162" s="62"/>
      <c r="E162" s="63"/>
      <c r="F162" s="159"/>
      <c r="G162" s="160"/>
      <c r="H162" s="161"/>
    </row>
    <row r="163" spans="1:8" s="68" customFormat="1" x14ac:dyDescent="0.25">
      <c r="A163" s="157"/>
      <c r="B163" s="158"/>
      <c r="C163" s="158"/>
      <c r="D163" s="62"/>
      <c r="E163" s="63"/>
      <c r="F163" s="159"/>
      <c r="G163" s="160"/>
      <c r="H163" s="161"/>
    </row>
    <row r="164" spans="1:8" s="68" customFormat="1" x14ac:dyDescent="0.25">
      <c r="A164" s="157"/>
      <c r="B164" s="158"/>
      <c r="C164" s="158"/>
      <c r="D164" s="62"/>
      <c r="E164" s="63"/>
      <c r="F164" s="159"/>
      <c r="G164" s="160"/>
      <c r="H164" s="161"/>
    </row>
    <row r="165" spans="1:8" s="68" customFormat="1" x14ac:dyDescent="0.25">
      <c r="A165" s="157"/>
      <c r="B165" s="158"/>
      <c r="C165" s="158"/>
      <c r="D165" s="62"/>
      <c r="E165" s="63"/>
      <c r="F165" s="159"/>
      <c r="G165" s="160"/>
      <c r="H165" s="161"/>
    </row>
    <row r="166" spans="1:8" s="68" customFormat="1" x14ac:dyDescent="0.25">
      <c r="A166" s="157"/>
      <c r="B166" s="158"/>
      <c r="C166" s="158"/>
      <c r="D166" s="62"/>
      <c r="E166" s="63"/>
      <c r="F166" s="159"/>
      <c r="G166" s="160"/>
      <c r="H166" s="161"/>
    </row>
    <row r="167" spans="1:8" s="68" customFormat="1" x14ac:dyDescent="0.25">
      <c r="A167" s="157"/>
      <c r="B167" s="158"/>
      <c r="C167" s="158"/>
      <c r="D167" s="62"/>
      <c r="E167" s="63"/>
      <c r="F167" s="159"/>
      <c r="G167" s="160"/>
      <c r="H167" s="161"/>
    </row>
    <row r="168" spans="1:8" s="68" customFormat="1" x14ac:dyDescent="0.25">
      <c r="A168" s="64"/>
      <c r="B168" s="135"/>
      <c r="C168" s="135"/>
      <c r="D168" s="62"/>
      <c r="E168" s="63"/>
      <c r="F168" s="105"/>
      <c r="G168" s="60"/>
      <c r="H168" s="37"/>
    </row>
    <row r="169" spans="1:8" s="68" customFormat="1" x14ac:dyDescent="0.25">
      <c r="A169" s="64"/>
      <c r="B169" s="135"/>
      <c r="C169" s="135"/>
      <c r="D169" s="62"/>
      <c r="E169" s="63"/>
      <c r="F169" s="105"/>
      <c r="G169" s="60"/>
      <c r="H169" s="37"/>
    </row>
    <row r="170" spans="1:8" s="68" customFormat="1" x14ac:dyDescent="0.25">
      <c r="A170" s="64"/>
      <c r="B170" s="135"/>
      <c r="C170" s="135"/>
      <c r="D170" s="62"/>
      <c r="E170" s="63"/>
      <c r="F170" s="105"/>
      <c r="G170" s="60"/>
      <c r="H170" s="37"/>
    </row>
    <row r="171" spans="1:8" s="68" customFormat="1" x14ac:dyDescent="0.25">
      <c r="A171" s="64"/>
      <c r="B171" s="135"/>
      <c r="C171" s="135"/>
      <c r="D171" s="62"/>
      <c r="E171" s="63"/>
      <c r="F171" s="105"/>
      <c r="G171" s="60"/>
      <c r="H171" s="37"/>
    </row>
    <row r="172" spans="1:8" s="68" customFormat="1" x14ac:dyDescent="0.25">
      <c r="A172" s="64"/>
      <c r="B172" s="135"/>
      <c r="C172" s="135"/>
      <c r="D172" s="62"/>
      <c r="E172" s="63"/>
      <c r="F172" s="105"/>
      <c r="G172" s="60"/>
      <c r="H172" s="37"/>
    </row>
    <row r="173" spans="1:8" s="68" customFormat="1" x14ac:dyDescent="0.25">
      <c r="A173" s="64"/>
      <c r="B173" s="135"/>
      <c r="C173" s="135"/>
      <c r="D173" s="62"/>
      <c r="E173" s="63"/>
      <c r="F173" s="105"/>
      <c r="G173" s="60"/>
      <c r="H173" s="37"/>
    </row>
    <row r="174" spans="1:8" s="68" customFormat="1" x14ac:dyDescent="0.25">
      <c r="A174" s="64"/>
      <c r="B174" s="135"/>
      <c r="C174" s="135"/>
      <c r="D174" s="62"/>
      <c r="E174" s="63"/>
      <c r="F174" s="105"/>
      <c r="G174" s="60"/>
      <c r="H174" s="37"/>
    </row>
    <row r="175" spans="1:8" s="68" customFormat="1" x14ac:dyDescent="0.25">
      <c r="A175" s="64"/>
      <c r="B175" s="135"/>
      <c r="C175" s="135"/>
      <c r="D175" s="62"/>
      <c r="E175" s="63"/>
      <c r="F175" s="105"/>
      <c r="G175" s="60"/>
      <c r="H175" s="37"/>
    </row>
    <row r="176" spans="1:8" s="68" customFormat="1" x14ac:dyDescent="0.25">
      <c r="A176" s="64"/>
      <c r="B176" s="135"/>
      <c r="C176" s="135"/>
      <c r="D176" s="62"/>
      <c r="E176" s="63"/>
      <c r="F176" s="105"/>
      <c r="G176" s="60"/>
      <c r="H176" s="37"/>
    </row>
    <row r="177" spans="1:8" s="68" customFormat="1" x14ac:dyDescent="0.25">
      <c r="A177" s="64"/>
      <c r="B177" s="135"/>
      <c r="C177" s="135"/>
      <c r="D177" s="62"/>
      <c r="E177" s="63"/>
      <c r="F177" s="105"/>
      <c r="G177" s="60"/>
      <c r="H177" s="37"/>
    </row>
    <row r="178" spans="1:8" s="68" customFormat="1" x14ac:dyDescent="0.25">
      <c r="A178" s="64"/>
      <c r="B178" s="135"/>
      <c r="C178" s="135"/>
      <c r="D178" s="62"/>
      <c r="E178" s="63"/>
      <c r="F178" s="105"/>
      <c r="G178" s="60"/>
      <c r="H178" s="37"/>
    </row>
    <row r="179" spans="1:8" s="68" customFormat="1" x14ac:dyDescent="0.25">
      <c r="A179" s="64"/>
      <c r="B179" s="135"/>
      <c r="C179" s="135"/>
      <c r="D179" s="62"/>
      <c r="E179" s="63"/>
      <c r="F179" s="105"/>
      <c r="G179" s="60"/>
      <c r="H179" s="37"/>
    </row>
    <row r="180" spans="1:8" s="68" customFormat="1" x14ac:dyDescent="0.25">
      <c r="A180" s="64"/>
      <c r="B180" s="135"/>
      <c r="C180" s="135"/>
      <c r="D180" s="62"/>
      <c r="E180" s="63"/>
      <c r="F180" s="105"/>
      <c r="G180" s="60"/>
      <c r="H180" s="37"/>
    </row>
    <row r="181" spans="1:8" s="68" customFormat="1" x14ac:dyDescent="0.25">
      <c r="A181" s="64"/>
      <c r="B181" s="135"/>
      <c r="C181" s="135"/>
      <c r="D181" s="62"/>
      <c r="E181" s="63"/>
      <c r="F181" s="105"/>
      <c r="G181" s="60"/>
      <c r="H181" s="37"/>
    </row>
    <row r="182" spans="1:8" s="68" customFormat="1" x14ac:dyDescent="0.25">
      <c r="A182" s="127"/>
      <c r="B182" s="128"/>
      <c r="C182" s="129"/>
      <c r="D182" s="130"/>
      <c r="E182" s="131"/>
      <c r="F182" s="132"/>
      <c r="G182" s="133"/>
      <c r="H182" s="134"/>
    </row>
    <row r="183" spans="1:8" s="68" customFormat="1" x14ac:dyDescent="0.25">
      <c r="A183" s="114"/>
      <c r="B183" s="115"/>
      <c r="C183" s="115"/>
      <c r="D183" s="116"/>
      <c r="E183" s="117"/>
      <c r="F183" s="118"/>
      <c r="G183" s="119"/>
      <c r="H183" s="120"/>
    </row>
    <row r="184" spans="1:8" s="68" customFormat="1" x14ac:dyDescent="0.25">
      <c r="A184" s="114"/>
      <c r="B184" s="115"/>
      <c r="C184" s="115"/>
      <c r="D184" s="116"/>
      <c r="E184" s="117"/>
      <c r="F184" s="118"/>
      <c r="G184" s="119"/>
      <c r="H184" s="120"/>
    </row>
    <row r="185" spans="1:8" s="68" customFormat="1" x14ac:dyDescent="0.25">
      <c r="A185" s="114"/>
      <c r="B185" s="115"/>
      <c r="C185" s="115"/>
      <c r="D185" s="116"/>
      <c r="E185" s="117"/>
      <c r="F185" s="118"/>
      <c r="G185" s="119"/>
      <c r="H185" s="120"/>
    </row>
    <row r="186" spans="1:8" s="68" customFormat="1" x14ac:dyDescent="0.25">
      <c r="A186" s="114"/>
      <c r="B186" s="115"/>
      <c r="C186" s="115"/>
      <c r="D186" s="116"/>
      <c r="E186" s="117"/>
      <c r="F186" s="118"/>
      <c r="G186" s="119"/>
      <c r="H186" s="120"/>
    </row>
    <row r="187" spans="1:8" s="68" customFormat="1" x14ac:dyDescent="0.25">
      <c r="A187" s="114"/>
      <c r="B187" s="115"/>
      <c r="C187" s="115"/>
      <c r="D187" s="116"/>
      <c r="E187" s="117"/>
      <c r="F187" s="118"/>
      <c r="G187" s="119"/>
      <c r="H187" s="120"/>
    </row>
    <row r="188" spans="1:8" s="68" customFormat="1" x14ac:dyDescent="0.25">
      <c r="A188" s="114"/>
      <c r="B188" s="115"/>
      <c r="C188" s="115"/>
      <c r="D188" s="116"/>
      <c r="E188" s="117"/>
      <c r="F188" s="118"/>
      <c r="G188" s="119"/>
      <c r="H188" s="120"/>
    </row>
    <row r="189" spans="1:8" s="68" customFormat="1" x14ac:dyDescent="0.25">
      <c r="A189" s="114"/>
      <c r="B189" s="115"/>
      <c r="C189" s="115"/>
      <c r="D189" s="116"/>
      <c r="E189" s="117"/>
      <c r="F189" s="118"/>
      <c r="G189" s="119"/>
      <c r="H189" s="120"/>
    </row>
    <row r="190" spans="1:8" s="68" customFormat="1" x14ac:dyDescent="0.25">
      <c r="A190" s="114"/>
      <c r="B190" s="115"/>
      <c r="C190" s="115"/>
      <c r="D190" s="116"/>
      <c r="E190" s="117"/>
      <c r="F190" s="118"/>
      <c r="G190" s="119"/>
      <c r="H190" s="120"/>
    </row>
    <row r="191" spans="1:8" s="68" customFormat="1" x14ac:dyDescent="0.25">
      <c r="A191" s="114"/>
      <c r="B191" s="115"/>
      <c r="C191" s="115"/>
      <c r="D191" s="121"/>
      <c r="E191" s="122"/>
      <c r="F191" s="118"/>
      <c r="G191" s="119"/>
      <c r="H191" s="120"/>
    </row>
    <row r="192" spans="1:8" s="68" customFormat="1" x14ac:dyDescent="0.25">
      <c r="A192" s="114"/>
      <c r="B192" s="123"/>
      <c r="C192" s="123"/>
      <c r="D192" s="116"/>
      <c r="E192" s="117"/>
      <c r="F192" s="118"/>
      <c r="G192" s="119"/>
      <c r="H192" s="120"/>
    </row>
    <row r="193" spans="1:8" s="68" customFormat="1" x14ac:dyDescent="0.25">
      <c r="A193" s="106"/>
      <c r="B193" s="107"/>
      <c r="C193" s="108"/>
      <c r="D193" s="109"/>
      <c r="E193" s="110"/>
      <c r="F193" s="111"/>
      <c r="G193" s="112"/>
      <c r="H193" s="113"/>
    </row>
    <row r="194" spans="1:8" s="68" customFormat="1" x14ac:dyDescent="0.25">
      <c r="A194" s="64"/>
      <c r="B194" s="43"/>
      <c r="C194" s="43"/>
      <c r="D194" s="62"/>
      <c r="E194" s="63"/>
      <c r="F194" s="105"/>
      <c r="G194" s="60"/>
      <c r="H194" s="37"/>
    </row>
    <row r="195" spans="1:8" s="68" customFormat="1" x14ac:dyDescent="0.25">
      <c r="A195" s="64"/>
      <c r="B195" s="43"/>
      <c r="C195" s="43"/>
      <c r="D195" s="62"/>
      <c r="E195" s="63"/>
      <c r="F195" s="105"/>
      <c r="G195" s="60"/>
      <c r="H195" s="37"/>
    </row>
    <row r="196" spans="1:8" s="68" customFormat="1" x14ac:dyDescent="0.25">
      <c r="A196" s="64"/>
      <c r="B196" s="43"/>
      <c r="C196" s="43"/>
      <c r="D196" s="62"/>
      <c r="E196" s="63"/>
      <c r="F196" s="105"/>
      <c r="G196" s="60"/>
      <c r="H196" s="37"/>
    </row>
    <row r="197" spans="1:8" s="68" customFormat="1" x14ac:dyDescent="0.25">
      <c r="A197" s="64"/>
      <c r="B197" s="43"/>
      <c r="C197" s="43"/>
      <c r="D197" s="62"/>
      <c r="E197" s="63"/>
      <c r="F197" s="105"/>
      <c r="G197" s="60"/>
      <c r="H197" s="37"/>
    </row>
    <row r="198" spans="1:8" s="68" customFormat="1" x14ac:dyDescent="0.25">
      <c r="A198" s="64"/>
      <c r="B198" s="43"/>
      <c r="C198" s="43"/>
      <c r="D198" s="62"/>
      <c r="E198" s="63"/>
      <c r="F198" s="45"/>
      <c r="G198" s="60"/>
      <c r="H198" s="37"/>
    </row>
    <row r="199" spans="1:8" s="68" customFormat="1" x14ac:dyDescent="0.25">
      <c r="A199" s="64"/>
      <c r="B199" s="43"/>
      <c r="C199" s="43"/>
      <c r="D199" s="62"/>
      <c r="E199" s="63"/>
      <c r="F199" s="45"/>
      <c r="G199" s="60"/>
      <c r="H199" s="37"/>
    </row>
    <row r="200" spans="1:8" s="68" customFormat="1" x14ac:dyDescent="0.25">
      <c r="A200" s="64"/>
      <c r="B200" s="43"/>
      <c r="C200" s="43"/>
      <c r="D200" s="62"/>
      <c r="E200" s="63"/>
      <c r="F200" s="45"/>
      <c r="G200" s="60"/>
      <c r="H200" s="37"/>
    </row>
    <row r="201" spans="1:8" s="68" customFormat="1" x14ac:dyDescent="0.25">
      <c r="A201" s="64"/>
      <c r="B201" s="43"/>
      <c r="C201" s="43"/>
      <c r="D201" s="62"/>
      <c r="E201" s="63"/>
      <c r="F201" s="45"/>
      <c r="G201" s="60"/>
      <c r="H201" s="37"/>
    </row>
    <row r="202" spans="1:8" s="68" customFormat="1" x14ac:dyDescent="0.25">
      <c r="A202" s="64"/>
      <c r="B202" s="43"/>
      <c r="C202" s="43"/>
      <c r="D202" s="62"/>
      <c r="E202" s="63"/>
      <c r="F202" s="45"/>
      <c r="G202" s="60"/>
      <c r="H202" s="37"/>
    </row>
    <row r="203" spans="1:8" s="68" customFormat="1" x14ac:dyDescent="0.25">
      <c r="A203" s="64"/>
      <c r="B203" s="43"/>
      <c r="C203" s="43"/>
      <c r="D203" s="62"/>
      <c r="E203" s="63"/>
      <c r="F203" s="45"/>
      <c r="G203" s="60"/>
      <c r="H203" s="37"/>
    </row>
    <row r="204" spans="1:8" s="68" customFormat="1" x14ac:dyDescent="0.25">
      <c r="A204" s="64"/>
      <c r="B204" s="43"/>
      <c r="C204" s="43"/>
      <c r="D204" s="62"/>
      <c r="E204" s="63"/>
      <c r="F204" s="45"/>
      <c r="G204" s="60"/>
      <c r="H204" s="37"/>
    </row>
    <row r="205" spans="1:8" s="68" customFormat="1" x14ac:dyDescent="0.25">
      <c r="A205" s="64"/>
      <c r="B205" s="43"/>
      <c r="C205" s="43"/>
      <c r="D205" s="62"/>
      <c r="E205" s="63"/>
      <c r="F205" s="45"/>
      <c r="G205" s="60"/>
      <c r="H205" s="37"/>
    </row>
    <row r="206" spans="1:8" s="68" customFormat="1" x14ac:dyDescent="0.25">
      <c r="A206" s="64"/>
      <c r="B206" s="43"/>
      <c r="C206" s="43"/>
      <c r="D206" s="62"/>
      <c r="E206" s="63"/>
      <c r="F206" s="45"/>
      <c r="G206" s="60"/>
      <c r="H206" s="37"/>
    </row>
    <row r="207" spans="1:8" s="68" customFormat="1" x14ac:dyDescent="0.25">
      <c r="A207" s="64"/>
      <c r="B207" s="43"/>
      <c r="C207" s="43"/>
      <c r="D207" s="62"/>
      <c r="E207" s="63"/>
      <c r="F207" s="45"/>
      <c r="G207" s="60"/>
      <c r="H207" s="37"/>
    </row>
    <row r="208" spans="1:8" s="68" customFormat="1" x14ac:dyDescent="0.25">
      <c r="A208" s="64"/>
      <c r="B208" s="43"/>
      <c r="C208" s="43"/>
      <c r="D208" s="62"/>
      <c r="E208" s="63"/>
      <c r="F208" s="45"/>
      <c r="G208" s="60"/>
      <c r="H208" s="37"/>
    </row>
    <row r="209" spans="1:8" s="68" customFormat="1" x14ac:dyDescent="0.25">
      <c r="A209" s="64"/>
      <c r="B209" s="43"/>
      <c r="C209" s="43"/>
      <c r="D209" s="62"/>
      <c r="E209" s="63"/>
      <c r="F209" s="45"/>
      <c r="G209" s="60"/>
      <c r="H209" s="37"/>
    </row>
    <row r="210" spans="1:8" s="68" customFormat="1" x14ac:dyDescent="0.25">
      <c r="A210" s="64"/>
      <c r="B210" s="43"/>
      <c r="C210" s="43"/>
      <c r="D210" s="62"/>
      <c r="E210" s="63"/>
      <c r="F210" s="45"/>
      <c r="G210" s="60"/>
      <c r="H210" s="37"/>
    </row>
    <row r="211" spans="1:8" s="23" customFormat="1" x14ac:dyDescent="0.25">
      <c r="A211" s="70"/>
      <c r="B211" s="43"/>
      <c r="C211" s="43"/>
      <c r="D211" s="62"/>
      <c r="E211" s="63"/>
      <c r="F211" s="45"/>
      <c r="G211" s="60"/>
      <c r="H211" s="37"/>
    </row>
    <row r="212" spans="1:8" s="23" customFormat="1" x14ac:dyDescent="0.25">
      <c r="A212" s="70"/>
      <c r="B212" s="43"/>
      <c r="C212" s="43"/>
      <c r="D212" s="62"/>
      <c r="E212" s="63"/>
      <c r="F212" s="45"/>
      <c r="G212" s="60"/>
      <c r="H212" s="37"/>
    </row>
    <row r="213" spans="1:8" s="23" customFormat="1" x14ac:dyDescent="0.25">
      <c r="A213" s="70"/>
      <c r="B213" s="43"/>
      <c r="C213" s="43"/>
      <c r="D213" s="62"/>
      <c r="E213" s="63"/>
      <c r="F213" s="45"/>
      <c r="G213" s="60"/>
      <c r="H213" s="37"/>
    </row>
    <row r="214" spans="1:8" s="23" customFormat="1" x14ac:dyDescent="0.25">
      <c r="A214" s="70"/>
      <c r="B214" s="43"/>
      <c r="C214" s="43"/>
      <c r="D214" s="62"/>
      <c r="E214" s="63"/>
      <c r="F214" s="45"/>
      <c r="G214" s="60"/>
      <c r="H214" s="37"/>
    </row>
    <row r="215" spans="1:8" s="23" customFormat="1" x14ac:dyDescent="0.25">
      <c r="A215" s="70"/>
      <c r="B215" s="43"/>
      <c r="C215" s="43"/>
      <c r="D215" s="62"/>
      <c r="E215" s="63"/>
      <c r="F215" s="45"/>
      <c r="G215" s="60"/>
      <c r="H215" s="37"/>
    </row>
    <row r="216" spans="1:8" s="23" customFormat="1" x14ac:dyDescent="0.25">
      <c r="A216" s="70"/>
      <c r="B216" s="43"/>
      <c r="C216" s="43"/>
      <c r="D216" s="62"/>
      <c r="E216" s="63"/>
      <c r="F216" s="45"/>
      <c r="G216" s="60"/>
      <c r="H216" s="37"/>
    </row>
    <row r="217" spans="1:8" s="23" customFormat="1" x14ac:dyDescent="0.25">
      <c r="A217" s="70"/>
      <c r="B217" s="43"/>
      <c r="C217" s="43"/>
      <c r="D217" s="62"/>
      <c r="E217" s="63"/>
      <c r="F217" s="45"/>
      <c r="G217" s="60"/>
      <c r="H217" s="37"/>
    </row>
    <row r="218" spans="1:8" s="23" customFormat="1" x14ac:dyDescent="0.25">
      <c r="A218" s="70"/>
      <c r="B218" s="43"/>
      <c r="C218" s="43"/>
      <c r="D218" s="62"/>
      <c r="E218" s="63"/>
      <c r="F218" s="45"/>
      <c r="G218" s="60"/>
      <c r="H218" s="37"/>
    </row>
    <row r="219" spans="1:8" s="23" customFormat="1" x14ac:dyDescent="0.25">
      <c r="A219" s="70"/>
      <c r="B219" s="43"/>
      <c r="C219" s="43"/>
      <c r="D219" s="62"/>
      <c r="E219" s="63"/>
      <c r="F219" s="45"/>
      <c r="G219" s="60"/>
      <c r="H219" s="37"/>
    </row>
    <row r="220" spans="1:8" s="23" customFormat="1" x14ac:dyDescent="0.25">
      <c r="A220" s="70"/>
      <c r="B220" s="43"/>
      <c r="C220" s="43"/>
      <c r="D220" s="62"/>
      <c r="E220" s="63"/>
      <c r="F220" s="45"/>
      <c r="G220" s="60"/>
      <c r="H220" s="37"/>
    </row>
    <row r="221" spans="1:8" s="23" customFormat="1" x14ac:dyDescent="0.25">
      <c r="A221" s="70"/>
      <c r="B221" s="43"/>
      <c r="C221" s="43"/>
      <c r="D221" s="62"/>
      <c r="E221" s="63"/>
      <c r="F221" s="45"/>
      <c r="G221" s="60"/>
      <c r="H221" s="37"/>
    </row>
    <row r="222" spans="1:8" s="23" customFormat="1" x14ac:dyDescent="0.25">
      <c r="A222" s="70"/>
      <c r="B222" s="43"/>
      <c r="C222" s="43"/>
      <c r="D222" s="62"/>
      <c r="E222" s="63"/>
      <c r="F222" s="45"/>
      <c r="G222" s="60"/>
      <c r="H222" s="37"/>
    </row>
    <row r="223" spans="1:8" s="23" customFormat="1" x14ac:dyDescent="0.25">
      <c r="A223" s="70"/>
      <c r="B223" s="43"/>
      <c r="C223" s="43"/>
      <c r="D223" s="62"/>
      <c r="E223" s="63"/>
      <c r="F223" s="45"/>
      <c r="G223" s="60"/>
      <c r="H223" s="37"/>
    </row>
    <row r="224" spans="1:8" s="23" customFormat="1" x14ac:dyDescent="0.25">
      <c r="A224" s="64"/>
      <c r="B224" s="43"/>
      <c r="C224" s="43"/>
      <c r="D224" s="62"/>
      <c r="E224" s="63"/>
      <c r="F224" s="45"/>
      <c r="G224" s="60"/>
      <c r="H224" s="37"/>
    </row>
    <row r="225" spans="1:8" s="23" customFormat="1" x14ac:dyDescent="0.25">
      <c r="A225" s="64"/>
      <c r="B225" s="43"/>
      <c r="C225" s="43"/>
      <c r="D225" s="62"/>
      <c r="E225" s="63"/>
      <c r="F225" s="45"/>
      <c r="G225" s="60"/>
      <c r="H225" s="37"/>
    </row>
    <row r="226" spans="1:8" s="23" customFormat="1" x14ac:dyDescent="0.25">
      <c r="A226" s="64"/>
      <c r="B226" s="43"/>
      <c r="C226" s="43"/>
      <c r="D226" s="62"/>
      <c r="E226" s="63"/>
      <c r="F226" s="45"/>
      <c r="G226" s="60"/>
      <c r="H226" s="37"/>
    </row>
    <row r="227" spans="1:8" s="23" customFormat="1" x14ac:dyDescent="0.25">
      <c r="A227" s="64"/>
      <c r="B227" s="43"/>
      <c r="C227" s="43"/>
      <c r="D227" s="62"/>
      <c r="E227" s="63"/>
      <c r="F227" s="45"/>
      <c r="G227" s="60"/>
      <c r="H227" s="37"/>
    </row>
    <row r="228" spans="1:8" s="23" customFormat="1" x14ac:dyDescent="0.25">
      <c r="A228" s="64"/>
      <c r="B228" s="43"/>
      <c r="C228" s="43"/>
      <c r="D228" s="62"/>
      <c r="E228" s="63"/>
      <c r="F228" s="45"/>
      <c r="G228" s="60"/>
      <c r="H228" s="37"/>
    </row>
    <row r="229" spans="1:8" s="23" customFormat="1" x14ac:dyDescent="0.25">
      <c r="A229" s="64"/>
      <c r="B229" s="43"/>
      <c r="C229" s="43"/>
      <c r="D229" s="62"/>
      <c r="E229" s="63"/>
      <c r="F229" s="45"/>
      <c r="G229" s="60"/>
      <c r="H229" s="37"/>
    </row>
    <row r="230" spans="1:8" s="23" customFormat="1" x14ac:dyDescent="0.25">
      <c r="A230" s="64"/>
      <c r="B230" s="43"/>
      <c r="C230" s="43"/>
      <c r="D230" s="62"/>
      <c r="E230" s="63"/>
      <c r="F230" s="45"/>
      <c r="G230" s="60"/>
      <c r="H230" s="37"/>
    </row>
    <row r="231" spans="1:8" s="23" customFormat="1" x14ac:dyDescent="0.25">
      <c r="A231" s="71"/>
      <c r="B231" s="56"/>
      <c r="C231" s="56"/>
      <c r="D231" s="74"/>
      <c r="E231" s="58"/>
      <c r="F231" s="59"/>
      <c r="G231" s="60"/>
      <c r="H231" s="69"/>
    </row>
    <row r="232" spans="1:8" s="23" customFormat="1" x14ac:dyDescent="0.25">
      <c r="A232" s="64"/>
      <c r="B232" s="43"/>
      <c r="C232" s="43"/>
      <c r="D232" s="62"/>
      <c r="E232" s="63"/>
      <c r="F232" s="45"/>
      <c r="G232" s="60"/>
      <c r="H232" s="37"/>
    </row>
    <row r="233" spans="1:8" s="23" customFormat="1" x14ac:dyDescent="0.25">
      <c r="A233" s="37"/>
      <c r="B233" s="43"/>
      <c r="C233" s="38"/>
      <c r="D233" s="39"/>
      <c r="E233" s="40"/>
      <c r="F233" s="45"/>
      <c r="G233" s="42"/>
      <c r="H233" s="37"/>
    </row>
    <row r="234" spans="1:8" s="23" customFormat="1" x14ac:dyDescent="0.25">
      <c r="A234" s="37"/>
      <c r="B234" s="43"/>
      <c r="C234" s="38"/>
      <c r="D234" s="39"/>
      <c r="E234" s="40"/>
      <c r="F234" s="45"/>
      <c r="G234" s="42"/>
      <c r="H234" s="37"/>
    </row>
    <row r="235" spans="1:8" s="23" customFormat="1" x14ac:dyDescent="0.25">
      <c r="A235" s="70"/>
      <c r="B235" s="43"/>
      <c r="C235" s="43"/>
      <c r="D235" s="62"/>
      <c r="E235" s="63"/>
      <c r="F235" s="45"/>
      <c r="G235" s="60"/>
      <c r="H235" s="37"/>
    </row>
    <row r="236" spans="1:8" s="23" customFormat="1" x14ac:dyDescent="0.25">
      <c r="A236" s="70"/>
      <c r="B236" s="43"/>
      <c r="C236" s="38"/>
      <c r="D236" s="62"/>
      <c r="E236" s="40"/>
      <c r="F236" s="45"/>
      <c r="G236" s="60"/>
      <c r="H236" s="37"/>
    </row>
    <row r="237" spans="1:8" s="23" customFormat="1" x14ac:dyDescent="0.25">
      <c r="A237" s="70"/>
      <c r="B237" s="43"/>
      <c r="C237" s="38"/>
      <c r="D237" s="62"/>
      <c r="E237" s="40"/>
      <c r="F237" s="45"/>
      <c r="G237" s="60"/>
      <c r="H237" s="37"/>
    </row>
    <row r="238" spans="1:8" s="23" customFormat="1" x14ac:dyDescent="0.25">
      <c r="A238" s="70"/>
      <c r="B238" s="43"/>
      <c r="C238" s="38"/>
      <c r="D238" s="62"/>
      <c r="E238" s="40"/>
      <c r="F238" s="45"/>
      <c r="G238" s="60"/>
      <c r="H238" s="37"/>
    </row>
    <row r="239" spans="1:8" s="23" customFormat="1" x14ac:dyDescent="0.25">
      <c r="A239" s="70"/>
      <c r="B239" s="43"/>
      <c r="C239" s="38"/>
      <c r="D239" s="62"/>
      <c r="E239" s="40"/>
      <c r="F239" s="45"/>
      <c r="G239" s="60"/>
      <c r="H239" s="37"/>
    </row>
    <row r="240" spans="1:8" s="23" customFormat="1" x14ac:dyDescent="0.25">
      <c r="A240" s="70"/>
      <c r="B240" s="43"/>
      <c r="C240" s="38"/>
      <c r="D240" s="62"/>
      <c r="E240" s="40"/>
      <c r="F240" s="45"/>
      <c r="G240" s="60"/>
      <c r="H240" s="37"/>
    </row>
    <row r="241" spans="1:8" s="23" customFormat="1" x14ac:dyDescent="0.25">
      <c r="A241" s="70"/>
      <c r="B241" s="43"/>
      <c r="C241" s="38"/>
      <c r="D241" s="62"/>
      <c r="E241" s="40"/>
      <c r="F241" s="45"/>
      <c r="G241" s="60"/>
      <c r="H241" s="37"/>
    </row>
    <row r="242" spans="1:8" s="23" customFormat="1" x14ac:dyDescent="0.25">
      <c r="A242" s="70"/>
      <c r="B242" s="43"/>
      <c r="C242" s="38"/>
      <c r="D242" s="62"/>
      <c r="E242" s="40"/>
      <c r="F242" s="41"/>
      <c r="G242" s="60"/>
      <c r="H242" s="37"/>
    </row>
    <row r="243" spans="1:8" s="23" customFormat="1" x14ac:dyDescent="0.25">
      <c r="A243" s="70"/>
      <c r="B243" s="43"/>
      <c r="C243" s="38"/>
      <c r="D243" s="62"/>
      <c r="E243" s="40"/>
      <c r="F243" s="45"/>
      <c r="G243" s="60"/>
      <c r="H243" s="37"/>
    </row>
    <row r="244" spans="1:8" s="23" customFormat="1" x14ac:dyDescent="0.25">
      <c r="A244" s="70"/>
      <c r="B244" s="43"/>
      <c r="C244" s="38"/>
      <c r="D244" s="62"/>
      <c r="E244" s="63"/>
      <c r="F244" s="45"/>
      <c r="G244" s="60"/>
      <c r="H244" s="37"/>
    </row>
    <row r="245" spans="1:8" s="23" customFormat="1" x14ac:dyDescent="0.25">
      <c r="A245" s="70"/>
      <c r="B245" s="43"/>
      <c r="C245" s="38"/>
      <c r="D245" s="62"/>
      <c r="E245" s="40"/>
      <c r="F245" s="45"/>
      <c r="G245" s="60"/>
      <c r="H245" s="37"/>
    </row>
    <row r="246" spans="1:8" s="23" customFormat="1" x14ac:dyDescent="0.25">
      <c r="A246" s="70"/>
      <c r="B246" s="43"/>
      <c r="C246" s="38"/>
      <c r="D246" s="62"/>
      <c r="E246" s="63"/>
      <c r="F246" s="45"/>
      <c r="G246" s="60"/>
      <c r="H246" s="37"/>
    </row>
    <row r="247" spans="1:8" s="23" customFormat="1" x14ac:dyDescent="0.25">
      <c r="A247" s="37"/>
      <c r="B247" s="43"/>
      <c r="C247" s="38"/>
      <c r="D247" s="62"/>
      <c r="E247" s="40"/>
      <c r="F247" s="45"/>
      <c r="G247" s="60"/>
      <c r="H247" s="37"/>
    </row>
    <row r="248" spans="1:8" s="23" customFormat="1" x14ac:dyDescent="0.25">
      <c r="A248" s="37"/>
      <c r="B248" s="43"/>
      <c r="C248" s="38"/>
      <c r="D248" s="62"/>
      <c r="E248" s="40"/>
      <c r="F248" s="45"/>
      <c r="G248" s="60"/>
      <c r="H248" s="37"/>
    </row>
    <row r="249" spans="1:8" s="23" customFormat="1" x14ac:dyDescent="0.25">
      <c r="A249" s="37"/>
      <c r="B249" s="43"/>
      <c r="C249" s="38"/>
      <c r="D249" s="62"/>
      <c r="E249" s="63"/>
      <c r="F249" s="45"/>
      <c r="G249" s="60"/>
      <c r="H249" s="37"/>
    </row>
    <row r="250" spans="1:8" s="23" customFormat="1" x14ac:dyDescent="0.25">
      <c r="A250" s="37"/>
      <c r="B250" s="43"/>
      <c r="C250" s="38"/>
      <c r="D250" s="39"/>
      <c r="E250" s="40"/>
      <c r="F250" s="45"/>
      <c r="G250" s="60"/>
      <c r="H250" s="37"/>
    </row>
    <row r="251" spans="1:8" s="23" customFormat="1" x14ac:dyDescent="0.25">
      <c r="A251" s="37"/>
      <c r="B251" s="56"/>
      <c r="C251" s="38"/>
      <c r="D251" s="57"/>
      <c r="E251" s="40"/>
      <c r="F251" s="45"/>
      <c r="G251" s="60"/>
      <c r="H251" s="37"/>
    </row>
    <row r="252" spans="1:8" s="23" customFormat="1" x14ac:dyDescent="0.25">
      <c r="A252" s="37"/>
      <c r="B252" s="56"/>
      <c r="C252" s="38"/>
      <c r="D252" s="39"/>
      <c r="E252" s="40"/>
      <c r="F252" s="45"/>
      <c r="G252" s="60"/>
      <c r="H252" s="37"/>
    </row>
    <row r="253" spans="1:8" s="23" customFormat="1" x14ac:dyDescent="0.25">
      <c r="A253" s="37"/>
      <c r="B253" s="43"/>
      <c r="C253" s="38"/>
      <c r="D253" s="62"/>
      <c r="E253" s="40"/>
      <c r="F253" s="45"/>
      <c r="G253" s="60"/>
      <c r="H253" s="37"/>
    </row>
    <row r="254" spans="1:8" s="23" customFormat="1" x14ac:dyDescent="0.25">
      <c r="A254" s="37"/>
      <c r="B254" s="43"/>
      <c r="C254" s="38"/>
      <c r="D254" s="62"/>
      <c r="E254" s="40"/>
      <c r="F254" s="45"/>
      <c r="G254" s="60"/>
      <c r="H254" s="37"/>
    </row>
    <row r="255" spans="1:8" s="23" customFormat="1" x14ac:dyDescent="0.25">
      <c r="A255" s="55"/>
      <c r="B255" s="56"/>
      <c r="C255" s="56"/>
      <c r="D255" s="57"/>
      <c r="E255" s="58"/>
      <c r="F255" s="59"/>
      <c r="G255" s="60"/>
      <c r="H255" s="37"/>
    </row>
    <row r="256" spans="1:8" s="23" customFormat="1" x14ac:dyDescent="0.25">
      <c r="A256" s="55"/>
      <c r="B256" s="56"/>
      <c r="C256" s="56"/>
      <c r="D256" s="57"/>
      <c r="E256" s="58"/>
      <c r="F256" s="59"/>
      <c r="G256" s="60"/>
      <c r="H256" s="37"/>
    </row>
    <row r="257" spans="1:8" s="23" customFormat="1" x14ac:dyDescent="0.25">
      <c r="A257" s="55"/>
      <c r="B257" s="56"/>
      <c r="C257" s="56"/>
      <c r="D257" s="57"/>
      <c r="E257" s="58"/>
      <c r="F257" s="59"/>
      <c r="G257" s="60"/>
      <c r="H257" s="37"/>
    </row>
    <row r="258" spans="1:8" s="23" customFormat="1" x14ac:dyDescent="0.25">
      <c r="A258" s="55"/>
      <c r="B258" s="56"/>
      <c r="C258" s="56"/>
      <c r="D258" s="57"/>
      <c r="E258" s="58"/>
      <c r="F258" s="59"/>
      <c r="G258" s="60"/>
      <c r="H258" s="37"/>
    </row>
    <row r="259" spans="1:8" s="23" customFormat="1" x14ac:dyDescent="0.25">
      <c r="A259" s="55"/>
      <c r="B259" s="56"/>
      <c r="C259" s="56"/>
      <c r="D259" s="57"/>
      <c r="E259" s="58"/>
      <c r="F259" s="59"/>
      <c r="G259" s="60"/>
      <c r="H259" s="37"/>
    </row>
    <row r="260" spans="1:8" s="23" customFormat="1" x14ac:dyDescent="0.25">
      <c r="A260" s="55"/>
      <c r="B260" s="56"/>
      <c r="C260" s="56"/>
      <c r="D260" s="57"/>
      <c r="E260" s="58"/>
      <c r="F260" s="59"/>
      <c r="G260" s="60"/>
      <c r="H260" s="37"/>
    </row>
    <row r="261" spans="1:8" s="23" customFormat="1" x14ac:dyDescent="0.25">
      <c r="A261" s="55"/>
      <c r="B261" s="56"/>
      <c r="C261" s="56"/>
      <c r="D261" s="57"/>
      <c r="E261" s="58"/>
      <c r="F261" s="59"/>
      <c r="G261" s="60"/>
      <c r="H261" s="37"/>
    </row>
    <row r="262" spans="1:8" s="23" customFormat="1" x14ac:dyDescent="0.25">
      <c r="A262" s="55"/>
      <c r="B262" s="56"/>
      <c r="C262" s="56"/>
      <c r="D262" s="57"/>
      <c r="E262" s="58"/>
      <c r="F262" s="59"/>
      <c r="G262" s="60"/>
      <c r="H262" s="37"/>
    </row>
    <row r="263" spans="1:8" s="23" customFormat="1" x14ac:dyDescent="0.25">
      <c r="A263" s="55"/>
      <c r="B263" s="56"/>
      <c r="C263" s="56"/>
      <c r="D263" s="57"/>
      <c r="E263" s="58"/>
      <c r="F263" s="59"/>
      <c r="G263" s="60"/>
      <c r="H263" s="37"/>
    </row>
    <row r="264" spans="1:8" s="23" customFormat="1" x14ac:dyDescent="0.25">
      <c r="A264" s="55"/>
      <c r="B264" s="56"/>
      <c r="C264" s="56"/>
      <c r="D264" s="57"/>
      <c r="E264" s="58"/>
      <c r="F264" s="59"/>
      <c r="G264" s="60"/>
      <c r="H264" s="37"/>
    </row>
    <row r="265" spans="1:8" s="23" customFormat="1" x14ac:dyDescent="0.25">
      <c r="A265" s="55"/>
      <c r="B265" s="56"/>
      <c r="C265" s="56"/>
      <c r="D265" s="57"/>
      <c r="E265" s="58"/>
      <c r="F265" s="59"/>
      <c r="G265" s="60"/>
      <c r="H265" s="37"/>
    </row>
    <row r="266" spans="1:8" s="23" customFormat="1" x14ac:dyDescent="0.25">
      <c r="A266" s="55"/>
      <c r="B266" s="56"/>
      <c r="C266" s="56"/>
      <c r="D266" s="57"/>
      <c r="E266" s="58"/>
      <c r="F266" s="59"/>
      <c r="G266" s="60"/>
      <c r="H266" s="37"/>
    </row>
    <row r="267" spans="1:8" s="23" customFormat="1" x14ac:dyDescent="0.25">
      <c r="A267" s="55"/>
      <c r="B267" s="56"/>
      <c r="C267" s="56"/>
      <c r="D267" s="57"/>
      <c r="E267" s="58"/>
      <c r="F267" s="59"/>
      <c r="G267" s="60"/>
      <c r="H267" s="37"/>
    </row>
    <row r="268" spans="1:8" s="23" customFormat="1" x14ac:dyDescent="0.25">
      <c r="A268" s="55"/>
      <c r="B268" s="56"/>
      <c r="C268" s="56"/>
      <c r="D268" s="57"/>
      <c r="E268" s="58"/>
      <c r="F268" s="59"/>
      <c r="G268" s="60"/>
      <c r="H268" s="37"/>
    </row>
    <row r="269" spans="1:8" s="23" customFormat="1" x14ac:dyDescent="0.25">
      <c r="A269" s="55"/>
      <c r="B269" s="56"/>
      <c r="C269" s="56"/>
      <c r="D269" s="57"/>
      <c r="E269" s="58"/>
      <c r="F269" s="59"/>
      <c r="G269" s="60"/>
      <c r="H269" s="37"/>
    </row>
    <row r="270" spans="1:8" s="23" customFormat="1" x14ac:dyDescent="0.25">
      <c r="A270" s="55"/>
      <c r="B270" s="56"/>
      <c r="C270" s="56"/>
      <c r="D270" s="57"/>
      <c r="E270" s="58"/>
      <c r="F270" s="59"/>
      <c r="G270" s="60"/>
      <c r="H270" s="37"/>
    </row>
    <row r="271" spans="1:8" s="23" customFormat="1" x14ac:dyDescent="0.25">
      <c r="A271" s="55"/>
      <c r="B271" s="56"/>
      <c r="C271" s="56"/>
      <c r="D271" s="57"/>
      <c r="E271" s="58"/>
      <c r="F271" s="59"/>
      <c r="G271" s="60"/>
      <c r="H271" s="37"/>
    </row>
    <row r="272" spans="1:8" s="23" customFormat="1" x14ac:dyDescent="0.25">
      <c r="A272" s="55"/>
      <c r="B272" s="56"/>
      <c r="C272" s="56"/>
      <c r="D272" s="57"/>
      <c r="E272" s="58"/>
      <c r="F272" s="59"/>
      <c r="G272" s="60"/>
      <c r="H272" s="37"/>
    </row>
    <row r="273" spans="1:8" s="23" customFormat="1" x14ac:dyDescent="0.25">
      <c r="A273" s="55"/>
      <c r="B273" s="56"/>
      <c r="C273" s="56"/>
      <c r="D273" s="57"/>
      <c r="E273" s="58"/>
      <c r="F273" s="59"/>
      <c r="G273" s="60"/>
      <c r="H273" s="37"/>
    </row>
    <row r="274" spans="1:8" s="23" customFormat="1" x14ac:dyDescent="0.25">
      <c r="A274" s="55"/>
      <c r="B274" s="56"/>
      <c r="C274" s="56"/>
      <c r="D274" s="57"/>
      <c r="E274" s="58"/>
      <c r="F274" s="59"/>
      <c r="G274" s="60"/>
      <c r="H274" s="37"/>
    </row>
    <row r="275" spans="1:8" s="23" customFormat="1" x14ac:dyDescent="0.25">
      <c r="A275" s="55"/>
      <c r="B275" s="56"/>
      <c r="C275" s="56"/>
      <c r="D275" s="57"/>
      <c r="E275" s="58"/>
      <c r="F275" s="59"/>
      <c r="G275" s="60"/>
      <c r="H275" s="37"/>
    </row>
    <row r="276" spans="1:8" s="23" customFormat="1" x14ac:dyDescent="0.25">
      <c r="A276" s="55"/>
      <c r="B276" s="56"/>
      <c r="C276" s="56"/>
      <c r="D276" s="57"/>
      <c r="E276" s="58"/>
      <c r="F276" s="59"/>
      <c r="G276" s="60"/>
      <c r="H276" s="37"/>
    </row>
    <row r="277" spans="1:8" s="23" customFormat="1" x14ac:dyDescent="0.25">
      <c r="A277" s="55"/>
      <c r="B277" s="56"/>
      <c r="C277" s="56"/>
      <c r="D277" s="57"/>
      <c r="E277" s="58"/>
      <c r="F277" s="59"/>
      <c r="G277" s="60"/>
      <c r="H277" s="37"/>
    </row>
    <row r="278" spans="1:8" s="23" customFormat="1" x14ac:dyDescent="0.25">
      <c r="A278" s="55"/>
      <c r="B278" s="56"/>
      <c r="C278" s="56"/>
      <c r="D278" s="57"/>
      <c r="E278" s="58"/>
      <c r="F278" s="59"/>
      <c r="G278" s="60"/>
      <c r="H278" s="37"/>
    </row>
    <row r="279" spans="1:8" s="23" customFormat="1" x14ac:dyDescent="0.25">
      <c r="A279" s="55"/>
      <c r="B279" s="56"/>
      <c r="C279" s="56"/>
      <c r="D279" s="57"/>
      <c r="E279" s="58"/>
      <c r="F279" s="59"/>
      <c r="G279" s="60"/>
      <c r="H279" s="37"/>
    </row>
    <row r="280" spans="1:8" s="23" customFormat="1" x14ac:dyDescent="0.25">
      <c r="A280" s="55"/>
      <c r="B280" s="56"/>
      <c r="C280" s="56"/>
      <c r="D280" s="57"/>
      <c r="E280" s="58"/>
      <c r="F280" s="59"/>
      <c r="G280" s="60"/>
      <c r="H280" s="37"/>
    </row>
    <row r="281" spans="1:8" s="23" customFormat="1" x14ac:dyDescent="0.25">
      <c r="A281" s="55"/>
      <c r="B281" s="56"/>
      <c r="C281" s="56"/>
      <c r="D281" s="57"/>
      <c r="E281" s="58"/>
      <c r="F281" s="59"/>
      <c r="G281" s="60"/>
      <c r="H281" s="37"/>
    </row>
    <row r="282" spans="1:8" s="23" customFormat="1" x14ac:dyDescent="0.25">
      <c r="A282" s="55"/>
      <c r="B282" s="56"/>
      <c r="C282" s="56"/>
      <c r="D282" s="57"/>
      <c r="E282" s="58"/>
      <c r="F282" s="59"/>
      <c r="G282" s="60"/>
      <c r="H282" s="37"/>
    </row>
    <row r="283" spans="1:8" s="23" customFormat="1" x14ac:dyDescent="0.25">
      <c r="A283" s="55"/>
      <c r="B283" s="56"/>
      <c r="C283" s="56"/>
      <c r="D283" s="57"/>
      <c r="E283" s="58"/>
      <c r="F283" s="59"/>
      <c r="G283" s="60"/>
      <c r="H283" s="37"/>
    </row>
    <row r="284" spans="1:8" s="23" customFormat="1" x14ac:dyDescent="0.25">
      <c r="A284" s="55"/>
      <c r="B284" s="56"/>
      <c r="C284" s="56"/>
      <c r="D284" s="57"/>
      <c r="E284" s="58"/>
      <c r="F284" s="59"/>
      <c r="G284" s="60"/>
      <c r="H284" s="37"/>
    </row>
    <row r="285" spans="1:8" s="23" customFormat="1" x14ac:dyDescent="0.25">
      <c r="A285" s="55"/>
      <c r="B285" s="56"/>
      <c r="C285" s="56"/>
      <c r="D285" s="57"/>
      <c r="E285" s="58"/>
      <c r="F285" s="59"/>
      <c r="G285" s="60"/>
      <c r="H285" s="37"/>
    </row>
    <row r="286" spans="1:8" s="23" customFormat="1" x14ac:dyDescent="0.25">
      <c r="A286" s="55"/>
      <c r="B286" s="56"/>
      <c r="C286" s="56"/>
      <c r="D286" s="57"/>
      <c r="E286" s="58"/>
      <c r="F286" s="59"/>
      <c r="G286" s="60"/>
      <c r="H286" s="37"/>
    </row>
    <row r="287" spans="1:8" s="23" customFormat="1" x14ac:dyDescent="0.25">
      <c r="A287" s="55"/>
      <c r="B287" s="56"/>
      <c r="C287" s="56"/>
      <c r="D287" s="57"/>
      <c r="E287" s="58"/>
      <c r="F287" s="59"/>
      <c r="G287" s="60"/>
      <c r="H287" s="37"/>
    </row>
    <row r="288" spans="1:8" s="23" customFormat="1" x14ac:dyDescent="0.25">
      <c r="A288" s="55"/>
      <c r="B288" s="56"/>
      <c r="C288" s="56"/>
      <c r="D288" s="57"/>
      <c r="E288" s="58"/>
      <c r="F288" s="59"/>
      <c r="G288" s="60"/>
      <c r="H288" s="37"/>
    </row>
    <row r="289" spans="1:8" s="23" customFormat="1" x14ac:dyDescent="0.25">
      <c r="A289" s="55"/>
      <c r="B289" s="56"/>
      <c r="C289" s="56"/>
      <c r="D289" s="57"/>
      <c r="E289" s="58"/>
      <c r="F289" s="59"/>
      <c r="G289" s="60"/>
      <c r="H289" s="37"/>
    </row>
    <row r="290" spans="1:8" s="23" customFormat="1" x14ac:dyDescent="0.25">
      <c r="A290" s="55"/>
      <c r="B290" s="56"/>
      <c r="C290" s="56"/>
      <c r="D290" s="57"/>
      <c r="E290" s="58"/>
      <c r="F290" s="59"/>
      <c r="G290" s="60"/>
      <c r="H290" s="37"/>
    </row>
    <row r="291" spans="1:8" s="23" customFormat="1" x14ac:dyDescent="0.25">
      <c r="A291" s="55"/>
      <c r="B291" s="56"/>
      <c r="C291" s="56"/>
      <c r="D291" s="57"/>
      <c r="E291" s="58"/>
      <c r="F291" s="59"/>
      <c r="G291" s="60"/>
      <c r="H291" s="37"/>
    </row>
    <row r="292" spans="1:8" s="23" customFormat="1" x14ac:dyDescent="0.25">
      <c r="A292" s="55"/>
      <c r="B292" s="56"/>
      <c r="C292" s="56"/>
      <c r="D292" s="57"/>
      <c r="E292" s="58"/>
      <c r="F292" s="59"/>
      <c r="G292" s="60"/>
      <c r="H292" s="37"/>
    </row>
    <row r="293" spans="1:8" s="23" customFormat="1" x14ac:dyDescent="0.25">
      <c r="A293" s="55"/>
      <c r="B293" s="56"/>
      <c r="C293" s="56"/>
      <c r="D293" s="57"/>
      <c r="E293" s="58"/>
      <c r="F293" s="59"/>
      <c r="G293" s="60"/>
      <c r="H293" s="37"/>
    </row>
    <row r="294" spans="1:8" s="23" customFormat="1" x14ac:dyDescent="0.25">
      <c r="A294" s="55"/>
      <c r="B294" s="56"/>
      <c r="C294" s="56"/>
      <c r="D294" s="57"/>
      <c r="E294" s="58"/>
      <c r="F294" s="59"/>
      <c r="G294" s="60"/>
      <c r="H294" s="37"/>
    </row>
    <row r="295" spans="1:8" s="23" customFormat="1" x14ac:dyDescent="0.25">
      <c r="A295" s="55"/>
      <c r="B295" s="56"/>
      <c r="C295" s="56"/>
      <c r="D295" s="57"/>
      <c r="E295" s="58"/>
      <c r="F295" s="59"/>
      <c r="G295" s="60"/>
      <c r="H295" s="37"/>
    </row>
    <row r="296" spans="1:8" s="23" customFormat="1" x14ac:dyDescent="0.25">
      <c r="A296" s="55"/>
      <c r="B296" s="56"/>
      <c r="C296" s="56"/>
      <c r="D296" s="57"/>
      <c r="E296" s="58"/>
      <c r="F296" s="59"/>
      <c r="G296" s="60"/>
      <c r="H296" s="37"/>
    </row>
    <row r="297" spans="1:8" s="23" customFormat="1" x14ac:dyDescent="0.25">
      <c r="A297" s="55"/>
      <c r="B297" s="56"/>
      <c r="C297" s="56"/>
      <c r="D297" s="57"/>
      <c r="E297" s="58"/>
      <c r="F297" s="59"/>
      <c r="G297" s="60"/>
      <c r="H297" s="37"/>
    </row>
    <row r="298" spans="1:8" s="23" customFormat="1" x14ac:dyDescent="0.25">
      <c r="A298" s="55"/>
      <c r="B298" s="56"/>
      <c r="C298" s="56"/>
      <c r="D298" s="57"/>
      <c r="E298" s="58"/>
      <c r="F298" s="59"/>
      <c r="G298" s="60"/>
      <c r="H298" s="37"/>
    </row>
    <row r="299" spans="1:8" s="23" customFormat="1" x14ac:dyDescent="0.25">
      <c r="A299" s="55"/>
      <c r="B299" s="56"/>
      <c r="C299" s="56"/>
      <c r="D299" s="57"/>
      <c r="E299" s="58"/>
      <c r="F299" s="59"/>
      <c r="G299" s="60"/>
      <c r="H299" s="37"/>
    </row>
    <row r="300" spans="1:8" s="35" customFormat="1" x14ac:dyDescent="0.25">
      <c r="A300" s="55"/>
      <c r="B300" s="56"/>
      <c r="C300" s="56"/>
      <c r="D300" s="57"/>
      <c r="E300" s="58"/>
      <c r="F300" s="59"/>
      <c r="G300" s="60"/>
      <c r="H300" s="37"/>
    </row>
    <row r="301" spans="1:8" s="35" customFormat="1" x14ac:dyDescent="0.25">
      <c r="A301" s="55"/>
      <c r="B301" s="56"/>
      <c r="C301" s="56"/>
      <c r="D301" s="57"/>
      <c r="E301" s="58"/>
      <c r="F301" s="59"/>
      <c r="G301" s="60"/>
      <c r="H301" s="37"/>
    </row>
    <row r="302" spans="1:8" s="35" customFormat="1" x14ac:dyDescent="0.25">
      <c r="A302" s="55"/>
      <c r="B302" s="56"/>
      <c r="C302" s="56"/>
      <c r="D302" s="57"/>
      <c r="E302" s="58"/>
      <c r="F302" s="59"/>
      <c r="G302" s="60"/>
      <c r="H302" s="37"/>
    </row>
    <row r="303" spans="1:8" s="35" customFormat="1" x14ac:dyDescent="0.25">
      <c r="A303" s="55"/>
      <c r="B303" s="56"/>
      <c r="C303" s="56"/>
      <c r="D303" s="57"/>
      <c r="E303" s="58"/>
      <c r="F303" s="59"/>
      <c r="G303" s="60"/>
      <c r="H303" s="37"/>
    </row>
    <row r="304" spans="1:8" s="35" customFormat="1" x14ac:dyDescent="0.25">
      <c r="A304" s="37"/>
      <c r="B304" s="43"/>
      <c r="C304" s="43"/>
      <c r="D304" s="39"/>
      <c r="E304" s="63"/>
      <c r="F304" s="45"/>
      <c r="G304" s="60"/>
      <c r="H304" s="37"/>
    </row>
    <row r="305" spans="1:8" s="35" customFormat="1" x14ac:dyDescent="0.25">
      <c r="A305" s="37"/>
      <c r="B305" s="72"/>
      <c r="C305" s="73"/>
      <c r="D305" s="75"/>
      <c r="E305" s="76"/>
      <c r="F305" s="77"/>
      <c r="G305" s="42"/>
      <c r="H305" s="37"/>
    </row>
    <row r="306" spans="1:8" s="35" customFormat="1" x14ac:dyDescent="0.25">
      <c r="A306" s="18"/>
      <c r="B306" s="14"/>
      <c r="C306" s="20"/>
      <c r="D306" s="22"/>
      <c r="E306" s="25"/>
      <c r="F306" s="44"/>
      <c r="G306" s="36"/>
      <c r="H306" s="18"/>
    </row>
    <row r="307" spans="1:8" s="35" customFormat="1" x14ac:dyDescent="0.25">
      <c r="A307" s="18"/>
      <c r="B307" s="14"/>
      <c r="C307" s="20"/>
      <c r="D307" s="22"/>
      <c r="E307" s="25"/>
      <c r="F307" s="44"/>
      <c r="G307" s="36"/>
      <c r="H307" s="18"/>
    </row>
    <row r="308" spans="1:8" s="35" customFormat="1" x14ac:dyDescent="0.25">
      <c r="A308" s="18"/>
      <c r="B308" s="14"/>
      <c r="C308" s="20"/>
      <c r="D308" s="22"/>
      <c r="E308" s="25"/>
      <c r="F308" s="44"/>
      <c r="G308" s="36"/>
      <c r="H308" s="18"/>
    </row>
    <row r="309" spans="1:8" s="35" customFormat="1" x14ac:dyDescent="0.25">
      <c r="A309" s="18"/>
      <c r="B309" s="14"/>
      <c r="C309" s="20"/>
      <c r="D309" s="22"/>
      <c r="E309" s="25"/>
      <c r="F309" s="44"/>
      <c r="G309" s="36"/>
      <c r="H309" s="18"/>
    </row>
    <row r="310" spans="1:8" s="35" customFormat="1" x14ac:dyDescent="0.25">
      <c r="A310" s="18"/>
      <c r="B310" s="14"/>
      <c r="C310" s="20"/>
      <c r="D310" s="22"/>
      <c r="E310" s="25"/>
      <c r="F310" s="44"/>
      <c r="G310" s="36"/>
      <c r="H310" s="18"/>
    </row>
    <row r="311" spans="1:8" s="35" customFormat="1" x14ac:dyDescent="0.25">
      <c r="A311" s="18"/>
      <c r="B311" s="14"/>
      <c r="C311" s="20"/>
      <c r="D311" s="22"/>
      <c r="E311" s="25"/>
      <c r="F311" s="44"/>
      <c r="G311" s="36"/>
      <c r="H311" s="18"/>
    </row>
    <row r="312" spans="1:8" s="35" customFormat="1" x14ac:dyDescent="0.25">
      <c r="A312" s="18"/>
      <c r="B312" s="14"/>
      <c r="C312" s="20"/>
      <c r="D312" s="22"/>
      <c r="E312" s="25"/>
      <c r="F312" s="44"/>
      <c r="G312" s="36"/>
      <c r="H312" s="18"/>
    </row>
    <row r="313" spans="1:8" s="35" customFormat="1" x14ac:dyDescent="0.25">
      <c r="A313" s="18"/>
      <c r="B313" s="14"/>
      <c r="C313" s="20"/>
      <c r="D313" s="22"/>
      <c r="E313" s="25"/>
      <c r="F313" s="44"/>
      <c r="G313" s="36"/>
      <c r="H313" s="18"/>
    </row>
    <row r="314" spans="1:8" s="35" customFormat="1" x14ac:dyDescent="0.25">
      <c r="A314" s="18"/>
      <c r="B314" s="14"/>
      <c r="C314" s="20"/>
      <c r="D314" s="22"/>
      <c r="E314" s="25"/>
      <c r="F314" s="44"/>
      <c r="G314" s="36"/>
      <c r="H314" s="18"/>
    </row>
    <row r="315" spans="1:8" s="35" customFormat="1" x14ac:dyDescent="0.25">
      <c r="A315" s="18"/>
      <c r="B315" s="14"/>
      <c r="C315" s="20"/>
      <c r="D315" s="22"/>
      <c r="E315" s="25"/>
      <c r="F315" s="44"/>
      <c r="G315" s="36"/>
      <c r="H315" s="18"/>
    </row>
    <row r="316" spans="1:8" s="35" customFormat="1" x14ac:dyDescent="0.25">
      <c r="A316" s="18"/>
      <c r="B316" s="14"/>
      <c r="C316" s="20"/>
      <c r="D316" s="22"/>
      <c r="E316" s="25"/>
      <c r="F316" s="44"/>
      <c r="G316" s="36"/>
      <c r="H316" s="18"/>
    </row>
    <row r="317" spans="1:8" s="35" customFormat="1" x14ac:dyDescent="0.25">
      <c r="A317" s="18"/>
      <c r="B317" s="14"/>
      <c r="C317" s="20"/>
      <c r="D317" s="22"/>
      <c r="E317" s="25"/>
      <c r="F317" s="44"/>
      <c r="G317" s="36"/>
      <c r="H317" s="18"/>
    </row>
    <row r="318" spans="1:8" s="35" customFormat="1" x14ac:dyDescent="0.25">
      <c r="A318" s="18"/>
      <c r="B318" s="14"/>
      <c r="C318" s="20"/>
      <c r="D318" s="22"/>
      <c r="E318" s="25"/>
      <c r="F318" s="44"/>
      <c r="G318" s="36"/>
      <c r="H318" s="18"/>
    </row>
    <row r="319" spans="1:8" s="35" customFormat="1" x14ac:dyDescent="0.25">
      <c r="A319" s="18"/>
      <c r="B319" s="14"/>
      <c r="C319" s="20"/>
      <c r="D319" s="22"/>
      <c r="E319" s="25"/>
      <c r="F319" s="44"/>
      <c r="G319" s="36"/>
      <c r="H319" s="18"/>
    </row>
    <row r="320" spans="1:8" s="35" customFormat="1" x14ac:dyDescent="0.25">
      <c r="A320" s="18"/>
      <c r="B320" s="14"/>
      <c r="C320" s="20"/>
      <c r="D320" s="22"/>
      <c r="E320" s="25"/>
      <c r="F320" s="44"/>
      <c r="G320" s="36"/>
      <c r="H320" s="18"/>
    </row>
    <row r="321" spans="1:8" s="35" customFormat="1" x14ac:dyDescent="0.25">
      <c r="A321" s="18"/>
      <c r="B321" s="14"/>
      <c r="C321" s="20"/>
      <c r="D321" s="22"/>
      <c r="E321" s="25"/>
      <c r="F321" s="44"/>
      <c r="G321" s="36"/>
      <c r="H321" s="18"/>
    </row>
    <row r="322" spans="1:8" s="35" customFormat="1" x14ac:dyDescent="0.25">
      <c r="A322" s="18"/>
      <c r="B322" s="14"/>
      <c r="C322" s="20"/>
      <c r="D322" s="22"/>
      <c r="E322" s="25"/>
      <c r="F322" s="44"/>
      <c r="G322" s="36"/>
      <c r="H322" s="18"/>
    </row>
    <row r="323" spans="1:8" s="35" customFormat="1" x14ac:dyDescent="0.25">
      <c r="A323" s="18"/>
      <c r="B323" s="14"/>
      <c r="C323" s="20"/>
      <c r="D323" s="22"/>
      <c r="E323" s="25"/>
      <c r="F323" s="44"/>
      <c r="G323" s="36"/>
      <c r="H323" s="18"/>
    </row>
    <row r="324" spans="1:8" s="35" customFormat="1" x14ac:dyDescent="0.25">
      <c r="A324" s="18"/>
      <c r="B324" s="14"/>
      <c r="C324" s="20"/>
      <c r="D324" s="22"/>
      <c r="E324" s="25"/>
      <c r="F324" s="44"/>
      <c r="G324" s="36"/>
      <c r="H324" s="18"/>
    </row>
    <row r="325" spans="1:8" s="35" customFormat="1" x14ac:dyDescent="0.25">
      <c r="A325" s="18"/>
      <c r="B325" s="14"/>
      <c r="C325" s="20"/>
      <c r="D325" s="22"/>
      <c r="E325" s="25"/>
      <c r="F325" s="44"/>
      <c r="G325" s="36"/>
      <c r="H325" s="18"/>
    </row>
    <row r="326" spans="1:8" s="35" customFormat="1" x14ac:dyDescent="0.25">
      <c r="A326" s="18"/>
      <c r="B326" s="14"/>
      <c r="C326" s="20"/>
      <c r="D326" s="22"/>
      <c r="E326" s="25"/>
      <c r="F326" s="44"/>
      <c r="G326" s="36"/>
      <c r="H326" s="18"/>
    </row>
    <row r="327" spans="1:8" s="35" customFormat="1" x14ac:dyDescent="0.25">
      <c r="A327" s="18"/>
      <c r="B327" s="14"/>
      <c r="C327" s="20"/>
      <c r="D327" s="22"/>
      <c r="E327" s="25"/>
      <c r="F327" s="44"/>
      <c r="G327" s="36"/>
      <c r="H327" s="18"/>
    </row>
    <row r="328" spans="1:8" s="35" customFormat="1" x14ac:dyDescent="0.25">
      <c r="A328" s="18"/>
      <c r="B328" s="14"/>
      <c r="C328" s="20"/>
      <c r="D328" s="22"/>
      <c r="E328" s="25"/>
      <c r="F328" s="44"/>
      <c r="G328" s="36"/>
      <c r="H328" s="18"/>
    </row>
    <row r="329" spans="1:8" s="35" customFormat="1" x14ac:dyDescent="0.25">
      <c r="A329" s="18"/>
      <c r="B329" s="14"/>
      <c r="C329" s="20"/>
      <c r="D329" s="22"/>
      <c r="E329" s="25"/>
      <c r="F329" s="44"/>
      <c r="G329" s="36"/>
      <c r="H329" s="18"/>
    </row>
    <row r="330" spans="1:8" s="35" customFormat="1" x14ac:dyDescent="0.25">
      <c r="A330" s="18"/>
      <c r="B330" s="14"/>
      <c r="C330" s="20"/>
      <c r="D330" s="22"/>
      <c r="E330" s="25"/>
      <c r="F330" s="44"/>
      <c r="G330" s="36"/>
      <c r="H330" s="18"/>
    </row>
    <row r="331" spans="1:8" s="35" customFormat="1" x14ac:dyDescent="0.25">
      <c r="A331" s="18"/>
      <c r="B331" s="14"/>
      <c r="C331" s="20"/>
      <c r="D331" s="22"/>
      <c r="E331" s="25"/>
      <c r="F331" s="44"/>
      <c r="G331" s="36"/>
      <c r="H331" s="18"/>
    </row>
    <row r="332" spans="1:8" s="35" customFormat="1" x14ac:dyDescent="0.25">
      <c r="A332" s="18"/>
      <c r="B332" s="14"/>
      <c r="C332" s="20"/>
      <c r="D332" s="22"/>
      <c r="E332" s="25"/>
      <c r="F332" s="44"/>
      <c r="G332" s="36"/>
      <c r="H332" s="18"/>
    </row>
    <row r="333" spans="1:8" s="35" customFormat="1" x14ac:dyDescent="0.25">
      <c r="A333" s="18"/>
      <c r="B333" s="14"/>
      <c r="C333" s="20"/>
      <c r="D333" s="22"/>
      <c r="E333" s="25"/>
      <c r="F333" s="44"/>
      <c r="G333" s="36"/>
      <c r="H333" s="18"/>
    </row>
    <row r="334" spans="1:8" s="35" customFormat="1" x14ac:dyDescent="0.25">
      <c r="A334" s="18"/>
      <c r="B334" s="14"/>
      <c r="C334" s="20"/>
      <c r="D334" s="22"/>
      <c r="E334" s="25"/>
      <c r="F334" s="44"/>
      <c r="G334" s="36"/>
      <c r="H334" s="18"/>
    </row>
    <row r="335" spans="1:8" s="35" customFormat="1" x14ac:dyDescent="0.25">
      <c r="A335" s="18"/>
      <c r="B335" s="14"/>
      <c r="C335" s="20"/>
      <c r="D335" s="22"/>
      <c r="E335" s="25"/>
      <c r="F335" s="44"/>
      <c r="G335" s="36"/>
      <c r="H335" s="18"/>
    </row>
    <row r="336" spans="1:8" s="35" customFormat="1" x14ac:dyDescent="0.25">
      <c r="A336" s="18"/>
      <c r="B336" s="14"/>
      <c r="C336" s="20"/>
      <c r="D336" s="22"/>
      <c r="E336" s="25"/>
      <c r="F336" s="44"/>
      <c r="G336" s="36"/>
      <c r="H336" s="18"/>
    </row>
    <row r="337" spans="1:8" s="35" customFormat="1" x14ac:dyDescent="0.25">
      <c r="A337" s="18"/>
      <c r="B337" s="14"/>
      <c r="C337" s="20"/>
      <c r="D337" s="22"/>
      <c r="E337" s="25"/>
      <c r="F337" s="44"/>
      <c r="G337" s="36"/>
      <c r="H337" s="18"/>
    </row>
    <row r="338" spans="1:8" s="35" customFormat="1" x14ac:dyDescent="0.25">
      <c r="A338" s="18"/>
      <c r="B338" s="14"/>
      <c r="C338" s="20"/>
      <c r="D338" s="22"/>
      <c r="E338" s="25"/>
      <c r="F338" s="44"/>
      <c r="G338" s="36"/>
      <c r="H338" s="18"/>
    </row>
    <row r="339" spans="1:8" s="35" customFormat="1" x14ac:dyDescent="0.25">
      <c r="A339" s="18"/>
      <c r="B339" s="14"/>
      <c r="C339" s="20"/>
      <c r="D339" s="22"/>
      <c r="E339" s="25"/>
      <c r="F339" s="44"/>
      <c r="G339" s="36"/>
      <c r="H339" s="18"/>
    </row>
    <row r="340" spans="1:8" s="35" customFormat="1" x14ac:dyDescent="0.25">
      <c r="A340" s="18"/>
      <c r="B340" s="14"/>
      <c r="C340" s="20"/>
      <c r="D340" s="22"/>
      <c r="E340" s="25"/>
      <c r="F340" s="44"/>
      <c r="G340" s="36"/>
      <c r="H340" s="18"/>
    </row>
    <row r="341" spans="1:8" s="35" customFormat="1" x14ac:dyDescent="0.25">
      <c r="A341" s="18"/>
      <c r="B341" s="14"/>
      <c r="C341" s="20"/>
      <c r="D341" s="22"/>
      <c r="E341" s="25"/>
      <c r="F341" s="44"/>
      <c r="G341" s="36"/>
      <c r="H341" s="18"/>
    </row>
    <row r="342" spans="1:8" s="35" customFormat="1" x14ac:dyDescent="0.25">
      <c r="A342" s="18"/>
      <c r="B342" s="14"/>
      <c r="C342" s="20"/>
      <c r="D342" s="22"/>
      <c r="E342" s="25"/>
      <c r="F342" s="44"/>
      <c r="G342" s="36"/>
      <c r="H342" s="18"/>
    </row>
    <row r="343" spans="1:8" s="35" customFormat="1" x14ac:dyDescent="0.25">
      <c r="A343" s="18"/>
      <c r="B343" s="14"/>
      <c r="C343" s="20"/>
      <c r="D343" s="22"/>
      <c r="E343" s="25"/>
      <c r="F343" s="44"/>
      <c r="G343" s="36"/>
      <c r="H343" s="18"/>
    </row>
    <row r="344" spans="1:8" s="35" customFormat="1" x14ac:dyDescent="0.25">
      <c r="A344" s="18"/>
      <c r="B344" s="14"/>
      <c r="C344" s="20"/>
      <c r="D344" s="22"/>
      <c r="E344" s="25"/>
      <c r="F344" s="44"/>
      <c r="G344" s="36"/>
      <c r="H344" s="18"/>
    </row>
    <row r="345" spans="1:8" s="35" customFormat="1" x14ac:dyDescent="0.25">
      <c r="A345" s="18"/>
      <c r="B345" s="14"/>
      <c r="C345" s="20"/>
      <c r="D345" s="22"/>
      <c r="E345" s="25"/>
      <c r="F345" s="44"/>
      <c r="G345" s="36"/>
      <c r="H345" s="18"/>
    </row>
    <row r="346" spans="1:8" s="35" customFormat="1" x14ac:dyDescent="0.25">
      <c r="A346" s="18"/>
      <c r="B346" s="14"/>
      <c r="C346" s="20"/>
      <c r="D346" s="22"/>
      <c r="E346" s="25"/>
      <c r="F346" s="44"/>
      <c r="G346" s="36"/>
      <c r="H346" s="18"/>
    </row>
    <row r="347" spans="1:8" s="35" customFormat="1" x14ac:dyDescent="0.25">
      <c r="A347" s="18"/>
      <c r="B347" s="14"/>
      <c r="C347" s="20"/>
      <c r="D347" s="22"/>
      <c r="E347" s="25"/>
      <c r="F347" s="44"/>
      <c r="G347" s="36"/>
      <c r="H347" s="18"/>
    </row>
    <row r="348" spans="1:8" s="35" customFormat="1" x14ac:dyDescent="0.25">
      <c r="A348" s="18"/>
      <c r="B348" s="14"/>
      <c r="C348" s="20"/>
      <c r="D348" s="22"/>
      <c r="E348" s="25"/>
      <c r="F348" s="44"/>
      <c r="G348" s="36"/>
      <c r="H348" s="18"/>
    </row>
    <row r="349" spans="1:8" s="35" customFormat="1" x14ac:dyDescent="0.25">
      <c r="A349" s="18"/>
      <c r="B349" s="14"/>
      <c r="C349" s="20"/>
      <c r="D349" s="22"/>
      <c r="E349" s="25"/>
      <c r="F349" s="44"/>
      <c r="G349" s="36"/>
      <c r="H349" s="18"/>
    </row>
    <row r="350" spans="1:8" s="35" customFormat="1" x14ac:dyDescent="0.25">
      <c r="A350" s="18"/>
      <c r="B350" s="14"/>
      <c r="C350" s="20"/>
      <c r="D350" s="22"/>
      <c r="E350" s="25"/>
      <c r="F350" s="44"/>
      <c r="G350" s="36"/>
      <c r="H350" s="18"/>
    </row>
    <row r="351" spans="1:8" s="35" customFormat="1" x14ac:dyDescent="0.25">
      <c r="A351" s="18"/>
      <c r="B351" s="14"/>
      <c r="C351" s="20"/>
      <c r="D351" s="22"/>
      <c r="E351" s="25"/>
      <c r="F351" s="44"/>
      <c r="G351" s="36"/>
      <c r="H351" s="18"/>
    </row>
    <row r="352" spans="1:8" s="35" customFormat="1" x14ac:dyDescent="0.25">
      <c r="A352" s="18"/>
      <c r="B352" s="14"/>
      <c r="C352" s="20"/>
      <c r="D352" s="22"/>
      <c r="E352" s="25"/>
      <c r="F352" s="44"/>
      <c r="G352" s="36"/>
      <c r="H352" s="18"/>
    </row>
    <row r="353" spans="1:8" s="35" customFormat="1" x14ac:dyDescent="0.25">
      <c r="A353" s="18"/>
      <c r="B353" s="14"/>
      <c r="C353" s="20"/>
      <c r="D353" s="22"/>
      <c r="E353" s="25"/>
      <c r="F353" s="44"/>
      <c r="G353" s="36"/>
      <c r="H353" s="18"/>
    </row>
    <row r="378" spans="1:8" s="35" customFormat="1" x14ac:dyDescent="0.25">
      <c r="A378" s="18"/>
      <c r="B378" s="14"/>
      <c r="C378" s="20"/>
      <c r="D378" s="22"/>
      <c r="E378" s="25"/>
      <c r="F378" s="44"/>
      <c r="G378" s="36"/>
      <c r="H378" s="18"/>
    </row>
    <row r="379" spans="1:8" s="35" customFormat="1" x14ac:dyDescent="0.25">
      <c r="A379" s="18"/>
      <c r="B379" s="14"/>
      <c r="C379" s="20"/>
      <c r="D379" s="22"/>
      <c r="E379" s="25"/>
      <c r="F379" s="44"/>
      <c r="G379" s="36"/>
      <c r="H379" s="18"/>
    </row>
    <row r="380" spans="1:8" s="35" customFormat="1" x14ac:dyDescent="0.25">
      <c r="A380" s="18"/>
      <c r="B380" s="14"/>
      <c r="C380" s="20"/>
      <c r="D380" s="22"/>
      <c r="E380" s="25"/>
      <c r="F380" s="44"/>
      <c r="G380" s="36"/>
      <c r="H380" s="18"/>
    </row>
    <row r="381" spans="1:8" s="35" customFormat="1" x14ac:dyDescent="0.25">
      <c r="A381" s="18"/>
      <c r="B381" s="14"/>
      <c r="C381" s="20"/>
      <c r="D381" s="22"/>
      <c r="E381" s="25"/>
      <c r="F381" s="44"/>
      <c r="G381" s="36"/>
      <c r="H381" s="18"/>
    </row>
    <row r="382" spans="1:8" s="35" customFormat="1" x14ac:dyDescent="0.25">
      <c r="A382" s="18"/>
      <c r="B382" s="14"/>
      <c r="C382" s="20"/>
      <c r="D382" s="22"/>
      <c r="E382" s="25"/>
      <c r="F382" s="44"/>
      <c r="G382" s="36"/>
      <c r="H382" s="18"/>
    </row>
    <row r="383" spans="1:8" s="35" customFormat="1" x14ac:dyDescent="0.25">
      <c r="A383" s="18"/>
      <c r="B383" s="14"/>
      <c r="C383" s="20"/>
      <c r="D383" s="22"/>
      <c r="E383" s="25"/>
      <c r="F383" s="44"/>
      <c r="G383" s="36"/>
      <c r="H383" s="18"/>
    </row>
    <row r="384" spans="1:8" s="35" customFormat="1" x14ac:dyDescent="0.25">
      <c r="A384" s="18"/>
      <c r="B384" s="14"/>
      <c r="C384" s="20"/>
      <c r="D384" s="22"/>
      <c r="E384" s="25"/>
      <c r="F384" s="44"/>
      <c r="G384" s="36"/>
      <c r="H384" s="18"/>
    </row>
    <row r="385" spans="1:8" s="35" customFormat="1" x14ac:dyDescent="0.25">
      <c r="A385" s="18"/>
      <c r="B385" s="14"/>
      <c r="C385" s="20"/>
      <c r="D385" s="22"/>
      <c r="E385" s="25"/>
      <c r="F385" s="44"/>
      <c r="G385" s="36"/>
      <c r="H385" s="18"/>
    </row>
    <row r="386" spans="1:8" s="35" customFormat="1" x14ac:dyDescent="0.25">
      <c r="A386" s="18"/>
      <c r="B386" s="14"/>
      <c r="C386" s="20"/>
      <c r="D386" s="22"/>
      <c r="E386" s="25"/>
      <c r="F386" s="44"/>
      <c r="G386" s="36"/>
      <c r="H386" s="18"/>
    </row>
    <row r="387" spans="1:8" s="35" customFormat="1" x14ac:dyDescent="0.25">
      <c r="A387" s="18"/>
      <c r="B387" s="14"/>
      <c r="C387" s="20"/>
      <c r="D387" s="22"/>
      <c r="E387" s="25"/>
      <c r="F387" s="44"/>
      <c r="G387" s="36"/>
      <c r="H387" s="18"/>
    </row>
    <row r="388" spans="1:8" s="35" customFormat="1" x14ac:dyDescent="0.25">
      <c r="A388" s="18"/>
      <c r="B388" s="14"/>
      <c r="C388" s="20"/>
      <c r="D388" s="22"/>
      <c r="E388" s="25"/>
      <c r="F388" s="44"/>
      <c r="G388" s="36"/>
      <c r="H388" s="18"/>
    </row>
    <row r="389" spans="1:8" s="35" customFormat="1" x14ac:dyDescent="0.25">
      <c r="A389" s="18"/>
      <c r="B389" s="14"/>
      <c r="C389" s="20"/>
      <c r="D389" s="22"/>
      <c r="E389" s="25"/>
      <c r="F389" s="44"/>
      <c r="G389" s="36"/>
      <c r="H389" s="18"/>
    </row>
    <row r="390" spans="1:8" s="35" customFormat="1" x14ac:dyDescent="0.25">
      <c r="A390" s="18"/>
      <c r="B390" s="14"/>
      <c r="C390" s="20"/>
      <c r="D390" s="22"/>
      <c r="E390" s="25"/>
      <c r="F390" s="44"/>
      <c r="G390" s="36"/>
      <c r="H390" s="18"/>
    </row>
    <row r="391" spans="1:8" s="35" customFormat="1" x14ac:dyDescent="0.25">
      <c r="A391" s="18"/>
      <c r="B391" s="14"/>
      <c r="C391" s="20"/>
      <c r="D391" s="22"/>
      <c r="E391" s="25"/>
      <c r="F391" s="44"/>
      <c r="G391" s="36"/>
      <c r="H391" s="18"/>
    </row>
    <row r="392" spans="1:8" s="35" customFormat="1" x14ac:dyDescent="0.25">
      <c r="A392" s="18"/>
      <c r="B392" s="14"/>
      <c r="C392" s="20"/>
      <c r="D392" s="22"/>
      <c r="E392" s="25"/>
      <c r="F392" s="44"/>
      <c r="G392" s="36"/>
      <c r="H392" s="18"/>
    </row>
    <row r="393" spans="1:8" s="35" customFormat="1" x14ac:dyDescent="0.25">
      <c r="A393" s="18"/>
      <c r="B393" s="14"/>
      <c r="C393" s="20"/>
      <c r="D393" s="22"/>
      <c r="E393" s="25"/>
      <c r="F393" s="44"/>
      <c r="G393" s="36"/>
      <c r="H393" s="18"/>
    </row>
    <row r="394" spans="1:8" s="35" customFormat="1" x14ac:dyDescent="0.25">
      <c r="A394" s="18"/>
      <c r="B394" s="14"/>
      <c r="C394" s="20"/>
      <c r="D394" s="22"/>
      <c r="E394" s="25"/>
      <c r="F394" s="44"/>
      <c r="G394" s="36"/>
      <c r="H394" s="18"/>
    </row>
    <row r="395" spans="1:8" s="35" customFormat="1" x14ac:dyDescent="0.25">
      <c r="A395" s="18"/>
      <c r="B395" s="14"/>
      <c r="C395" s="20"/>
      <c r="D395" s="22"/>
      <c r="E395" s="25"/>
      <c r="F395" s="44"/>
      <c r="G395" s="36"/>
      <c r="H395" s="18"/>
    </row>
    <row r="396" spans="1:8" s="35" customFormat="1" x14ac:dyDescent="0.25">
      <c r="A396" s="18"/>
      <c r="B396" s="14"/>
      <c r="C396" s="20"/>
      <c r="D396" s="22"/>
      <c r="E396" s="25"/>
      <c r="F396" s="44"/>
      <c r="G396" s="36"/>
      <c r="H396" s="18"/>
    </row>
    <row r="397" spans="1:8" s="35" customFormat="1" x14ac:dyDescent="0.25">
      <c r="A397" s="18"/>
      <c r="B397" s="14"/>
      <c r="C397" s="20"/>
      <c r="D397" s="22"/>
      <c r="E397" s="25"/>
      <c r="F397" s="44"/>
      <c r="G397" s="36"/>
      <c r="H397" s="18"/>
    </row>
    <row r="398" spans="1:8" s="35" customFormat="1" x14ac:dyDescent="0.25">
      <c r="A398" s="18"/>
      <c r="B398" s="14"/>
      <c r="C398" s="20"/>
      <c r="D398" s="22"/>
      <c r="E398" s="25"/>
      <c r="F398" s="44"/>
      <c r="G398" s="36"/>
      <c r="H398" s="18"/>
    </row>
    <row r="399" spans="1:8" s="35" customFormat="1" x14ac:dyDescent="0.25">
      <c r="A399" s="18"/>
      <c r="B399" s="14"/>
      <c r="C399" s="20"/>
      <c r="D399" s="22"/>
      <c r="E399" s="25"/>
      <c r="F399" s="44"/>
      <c r="G399" s="36"/>
      <c r="H399" s="18"/>
    </row>
    <row r="400" spans="1:8" s="35" customFormat="1" x14ac:dyDescent="0.25">
      <c r="A400" s="18"/>
      <c r="B400" s="14"/>
      <c r="C400" s="20"/>
      <c r="D400" s="22"/>
      <c r="E400" s="25"/>
      <c r="F400" s="44"/>
      <c r="G400" s="36"/>
      <c r="H400" s="18"/>
    </row>
    <row r="401" spans="1:8" s="35" customFormat="1" x14ac:dyDescent="0.25">
      <c r="A401" s="18"/>
      <c r="B401" s="14"/>
      <c r="C401" s="20"/>
      <c r="D401" s="22"/>
      <c r="E401" s="25"/>
      <c r="F401" s="44"/>
      <c r="G401" s="36"/>
      <c r="H401" s="18"/>
    </row>
    <row r="402" spans="1:8" s="35" customFormat="1" x14ac:dyDescent="0.25">
      <c r="A402" s="18"/>
      <c r="B402" s="14"/>
      <c r="C402" s="20"/>
      <c r="D402" s="22"/>
      <c r="E402" s="25"/>
      <c r="F402" s="44"/>
      <c r="G402" s="36"/>
      <c r="H402" s="18"/>
    </row>
    <row r="403" spans="1:8" s="35" customFormat="1" x14ac:dyDescent="0.25">
      <c r="A403" s="18"/>
      <c r="B403" s="14"/>
      <c r="C403" s="20"/>
      <c r="D403" s="22"/>
      <c r="E403" s="25"/>
      <c r="F403" s="44"/>
      <c r="G403" s="36"/>
      <c r="H403" s="18"/>
    </row>
    <row r="404" spans="1:8" s="35" customFormat="1" x14ac:dyDescent="0.25">
      <c r="A404" s="18"/>
      <c r="B404" s="14"/>
      <c r="C404" s="20"/>
      <c r="D404" s="22"/>
      <c r="E404" s="25"/>
      <c r="F404" s="44"/>
      <c r="G404" s="36"/>
      <c r="H404" s="18"/>
    </row>
    <row r="405" spans="1:8" s="35" customFormat="1" x14ac:dyDescent="0.25">
      <c r="A405" s="18"/>
      <c r="B405" s="14"/>
      <c r="C405" s="20"/>
      <c r="D405" s="22"/>
      <c r="E405" s="25"/>
      <c r="F405" s="44"/>
      <c r="G405" s="36"/>
      <c r="H405" s="18"/>
    </row>
    <row r="406" spans="1:8" s="35" customFormat="1" x14ac:dyDescent="0.25">
      <c r="A406" s="18"/>
      <c r="B406" s="14"/>
      <c r="C406" s="20"/>
      <c r="D406" s="22"/>
      <c r="E406" s="25"/>
      <c r="F406" s="44"/>
      <c r="G406" s="36"/>
      <c r="H406" s="18"/>
    </row>
    <row r="407" spans="1:8" s="35" customFormat="1" x14ac:dyDescent="0.25">
      <c r="A407" s="18"/>
      <c r="B407" s="14"/>
      <c r="C407" s="20"/>
      <c r="D407" s="22"/>
      <c r="E407" s="25"/>
      <c r="F407" s="44"/>
      <c r="G407" s="36"/>
      <c r="H407" s="18"/>
    </row>
    <row r="408" spans="1:8" s="35" customFormat="1" x14ac:dyDescent="0.25">
      <c r="A408" s="18"/>
      <c r="B408" s="14"/>
      <c r="C408" s="20"/>
      <c r="D408" s="22"/>
      <c r="E408" s="25"/>
      <c r="F408" s="44"/>
      <c r="G408" s="36"/>
      <c r="H408" s="18"/>
    </row>
    <row r="409" spans="1:8" s="35" customFormat="1" x14ac:dyDescent="0.25">
      <c r="A409" s="18"/>
      <c r="B409" s="14"/>
      <c r="C409" s="20"/>
      <c r="D409" s="22"/>
      <c r="E409" s="25"/>
      <c r="F409" s="44"/>
      <c r="G409" s="36"/>
      <c r="H409" s="18"/>
    </row>
    <row r="410" spans="1:8" s="35" customFormat="1" x14ac:dyDescent="0.25">
      <c r="A410" s="18"/>
      <c r="B410" s="14"/>
      <c r="C410" s="20"/>
      <c r="D410" s="22"/>
      <c r="E410" s="25"/>
      <c r="F410" s="44"/>
      <c r="G410" s="36"/>
      <c r="H410" s="18"/>
    </row>
  </sheetData>
  <autoFilter ref="A1:H305">
    <sortState ref="A2:H127">
      <sortCondition descending="1" ref="H1"/>
    </sortState>
  </autoFilter>
  <sortState ref="A2:I52">
    <sortCondition descending="1" ref="H2:H52"/>
    <sortCondition ref="B2:B52"/>
    <sortCondition ref="C2:C52"/>
    <sortCondition ref="D2:D52"/>
  </sortState>
  <hyperlinks>
    <hyperlink ref="A96" r:id="rId1" display="https://www.legifrance.gouv.fr/jorf/id/JORFTEXT000043015804?datePubli=20%2F01%2F2021&amp;emetteur=Minist%C3%A8re+des+solidarit%C3%A9s+et+de+la+sant%C3%A9"/>
    <hyperlink ref="A97" r:id="rId2" display="https://www.legifrance.gouv.fr/jorf/id/JORFTEXT000043015804?datePubli=20%2F01%2F2021&amp;emetteur=Minist%C3%A8re+des+solidarit%C3%A9s+et+de+la+sant%C3%A9"/>
    <hyperlink ref="A98" r:id="rId3" display="https://www.legifrance.gouv.fr/jorf/id/JORFTEXT000043015804?datePubli=20%2F01%2F2021&amp;emetteur=Minist%C3%A8re+des+solidarit%C3%A9s+et+de+la+sant%C3%A9"/>
    <hyperlink ref="A99" r:id="rId4" display="https://www.legifrance.gouv.fr/jorf/id/JORFTEXT000043015804?datePubli=20%2F01%2F2021&amp;emetteur=Minist%C3%A8re+des+solidarit%C3%A9s+et+de+la+sant%C3%A9"/>
    <hyperlink ref="A100" r:id="rId5" display="https://www.legifrance.gouv.fr/jorf/id/JORFTEXT000043015804?datePubli=20%2F01%2F2021&amp;emetteur=Minist%C3%A8re+des+solidarit%C3%A9s+et+de+la+sant%C3%A9"/>
    <hyperlink ref="A155" r:id="rId6" display="https://www.legifrance.gouv.fr/jorf/id/JORFTEXT000042749535?datePubli=29%2F12%2F2020&amp;emetteur=Minist%C3%A8re+des+solidarit%C3%A9s+et+de+la+sant%C3%A9"/>
    <hyperlink ref="A154" r:id="rId7" display="https://www.legifrance.gouv.fr/jorf/id/JORFTEXT000042749535?datePubli=29%2F12%2F2020&amp;emetteur=Minist%C3%A8re+des+solidarit%C3%A9s+et+de+la+sant%C3%A9"/>
    <hyperlink ref="A153" r:id="rId8" display="https://www.legifrance.gouv.fr/jorf/id/JORFTEXT000042749535?datePubli=29%2F12%2F2020&amp;emetteur=Minist%C3%A8re+des+solidarit%C3%A9s+et+de+la+sant%C3%A9"/>
    <hyperlink ref="A152" r:id="rId9" display="https://www.legifrance.gouv.fr/jorf/id/JORFTEXT000042749535?datePubli=29%2F12%2F2020&amp;emetteur=Minist%C3%A8re+des+solidarit%C3%A9s+et+de+la+sant%C3%A9"/>
    <hyperlink ref="A151" r:id="rId10" display="https://www.legifrance.gouv.fr/jorf/id/JORFTEXT000042749535?datePubli=29%2F12%2F2020&amp;emetteur=Minist%C3%A8re+des+solidarit%C3%A9s+et+de+la+sant%C3%A9"/>
    <hyperlink ref="A150" r:id="rId11" display="https://www.legifrance.gouv.fr/jorf/id/JORFTEXT000042749535?datePubli=29%2F12%2F2020&amp;emetteur=Minist%C3%A8re+des+solidarit%C3%A9s+et+de+la+sant%C3%A9"/>
    <hyperlink ref="A149" r:id="rId12" display="https://www.legifrance.gouv.fr/jorf/id/JORFTEXT000042749535?datePubli=29%2F12%2F2020&amp;emetteur=Minist%C3%A8re+des+solidarit%C3%A9s+et+de+la+sant%C3%A9"/>
    <hyperlink ref="A148" r:id="rId13" display="https://www.legifrance.gouv.fr/jorf/id/JORFTEXT000042749535?datePubli=29%2F12%2F2020&amp;emetteur=Minist%C3%A8re+des+solidarit%C3%A9s+et+de+la+sant%C3%A9"/>
    <hyperlink ref="A147" r:id="rId14" display="https://www.legifrance.gouv.fr/jorf/id/JORFTEXT000042749535?datePubli=29%2F12%2F2020&amp;emetteur=Minist%C3%A8re+des+solidarit%C3%A9s+et+de+la+sant%C3%A9"/>
    <hyperlink ref="A146" r:id="rId15" display="https://www.legifrance.gouv.fr/jorf/id/JORFTEXT000042749535?datePubli=29%2F12%2F2020&amp;emetteur=Minist%C3%A8re+des+solidarit%C3%A9s+et+de+la+sant%C3%A9"/>
    <hyperlink ref="A145" r:id="rId16" display="https://www.legifrance.gouv.fr/jorf/id/JORFTEXT000042749535?datePubli=29%2F12%2F2020&amp;emetteur=Minist%C3%A8re+des+solidarit%C3%A9s+et+de+la+sant%C3%A9"/>
    <hyperlink ref="A144" r:id="rId17" display="https://www.legifrance.gouv.fr/jorf/id/JORFTEXT000042749535?datePubli=29%2F12%2F2020&amp;emetteur=Minist%C3%A8re+des+solidarit%C3%A9s+et+de+la+sant%C3%A9"/>
    <hyperlink ref="A143" r:id="rId18" display="https://www.legifrance.gouv.fr/jorf/id/JORFTEXT000042749535?datePubli=29%2F12%2F2020&amp;emetteur=Minist%C3%A8re+des+solidarit%C3%A9s+et+de+la+sant%C3%A9"/>
    <hyperlink ref="A142" r:id="rId19" display="https://www.legifrance.gouv.fr/jorf/id/JORFTEXT000042749535?datePubli=29%2F12%2F2020&amp;emetteur=Minist%C3%A8re+des+solidarit%C3%A9s+et+de+la+sant%C3%A9"/>
    <hyperlink ref="A141" r:id="rId20" display="https://www.legifrance.gouv.fr/jorf/id/JORFTEXT000042749535?datePubli=29%2F12%2F2020&amp;emetteur=Minist%C3%A8re+des+solidarit%C3%A9s+et+de+la+sant%C3%A9"/>
    <hyperlink ref="A140" r:id="rId21" display="https://www.legifrance.gouv.fr/jorf/id/JORFTEXT000042749535?datePubli=29%2F12%2F2020&amp;emetteur=Minist%C3%A8re+des+solidarit%C3%A9s+et+de+la+sant%C3%A9"/>
    <hyperlink ref="A139" r:id="rId22" display="https://www.legifrance.gouv.fr/jorf/id/JORFTEXT000042749535?datePubli=29%2F12%2F2020&amp;emetteur=Minist%C3%A8re+des+solidarit%C3%A9s+et+de+la+sant%C3%A9"/>
    <hyperlink ref="A138" r:id="rId23" display="https://www.legifrance.gouv.fr/jorf/id/JORFTEXT000042749535?datePubli=29%2F12%2F2020&amp;emetteur=Minist%C3%A8re+des+solidarit%C3%A9s+et+de+la+sant%C3%A9"/>
    <hyperlink ref="A137" r:id="rId24" display="https://www.legifrance.gouv.fr/jorf/id/JORFTEXT000042749535?datePubli=29%2F12%2F2020&amp;emetteur=Minist%C3%A8re+des+solidarit%C3%A9s+et+de+la+sant%C3%A9"/>
    <hyperlink ref="A136" r:id="rId25" display="https://www.legifrance.gouv.fr/jorf/id/JORFTEXT000042749535?datePubli=29%2F12%2F2020&amp;emetteur=Minist%C3%A8re+des+solidarit%C3%A9s+et+de+la+sant%C3%A9"/>
    <hyperlink ref="A135" r:id="rId26" display="https://www.legifrance.gouv.fr/jorf/id/JORFTEXT000042749535?datePubli=29%2F12%2F2020&amp;emetteur=Minist%C3%A8re+des+solidarit%C3%A9s+et+de+la+sant%C3%A9"/>
    <hyperlink ref="A134" r:id="rId27" display="https://www.legifrance.gouv.fr/jorf/id/JORFTEXT000042749535?datePubli=29%2F12%2F2020&amp;emetteur=Minist%C3%A8re+des+solidarit%C3%A9s+et+de+la+sant%C3%A9"/>
    <hyperlink ref="A133" r:id="rId28" display="https://www.legifrance.gouv.fr/jorf/id/JORFTEXT000042749535?datePubli=29%2F12%2F2020&amp;emetteur=Minist%C3%A8re+des+solidarit%C3%A9s+et+de+la+sant%C3%A9"/>
    <hyperlink ref="A132" r:id="rId29" display="https://www.legifrance.gouv.fr/jorf/id/JORFTEXT000042749535?datePubli=29%2F12%2F2020&amp;emetteur=Minist%C3%A8re+des+solidarit%C3%A9s+et+de+la+sant%C3%A9"/>
    <hyperlink ref="A131" r:id="rId30" display="https://www.legifrance.gouv.fr/jorf/id/JORFTEXT000042749535?datePubli=29%2F12%2F2020&amp;emetteur=Minist%C3%A8re+des+solidarit%C3%A9s+et+de+la+sant%C3%A9"/>
    <hyperlink ref="A130" r:id="rId31" display="https://www.legifrance.gouv.fr/jorf/id/JORFTEXT000042749535?datePubli=29%2F12%2F2020&amp;emetteur=Minist%C3%A8re+des+solidarit%C3%A9s+et+de+la+sant%C3%A9"/>
    <hyperlink ref="A129" r:id="rId32" display="https://www.legifrance.gouv.fr/jorf/id/JORFTEXT000042749535?datePubli=29%2F12%2F2020&amp;emetteur=Minist%C3%A8re+des+solidarit%C3%A9s+et+de+la+sant%C3%A9"/>
    <hyperlink ref="A128" r:id="rId33" display="https://www.legifrance.gouv.fr/jorf/id/JORFTEXT000042749535?datePubli=29%2F12%2F2020&amp;emetteur=Minist%C3%A8re+des+solidarit%C3%A9s+et+de+la+sant%C3%A9"/>
    <hyperlink ref="A127" r:id="rId34" display="https://www.legifrance.gouv.fr/jorf/id/JORFTEXT000042749535?datePubli=29%2F12%2F2020&amp;emetteur=Minist%C3%A8re+des+solidarit%C3%A9s+et+de+la+sant%C3%A9"/>
    <hyperlink ref="A126" r:id="rId35" display="https://www.legifrance.gouv.fr/jorf/id/JORFTEXT000042749535?datePubli=29%2F12%2F2020&amp;emetteur=Minist%C3%A8re+des+solidarit%C3%A9s+et+de+la+sant%C3%A9"/>
    <hyperlink ref="A125" r:id="rId36" display="https://www.legifrance.gouv.fr/jorf/id/JORFTEXT000042749535?datePubli=29%2F12%2F2020&amp;emetteur=Minist%C3%A8re+des+solidarit%C3%A9s+et+de+la+sant%C3%A9"/>
    <hyperlink ref="A124" r:id="rId37" display="https://www.legifrance.gouv.fr/jorf/id/JORFTEXT000042749535?datePubli=29%2F12%2F2020&amp;emetteur=Minist%C3%A8re+des+solidarit%C3%A9s+et+de+la+sant%C3%A9"/>
    <hyperlink ref="A123" r:id="rId38" display="https://www.legifrance.gouv.fr/jorf/id/JORFTEXT000042749535?datePubli=29%2F12%2F2020&amp;emetteur=Minist%C3%A8re+des+solidarit%C3%A9s+et+de+la+sant%C3%A9"/>
    <hyperlink ref="A122" r:id="rId39" display="https://www.legifrance.gouv.fr/jorf/id/JORFTEXT000042749535?datePubli=29%2F12%2F2020&amp;emetteur=Minist%C3%A8re+des+solidarit%C3%A9s+et+de+la+sant%C3%A9"/>
    <hyperlink ref="A121" r:id="rId40" display="https://www.legifrance.gouv.fr/jorf/id/JORFTEXT000042749535?datePubli=29%2F12%2F2020&amp;emetteur=Minist%C3%A8re+des+solidarit%C3%A9s+et+de+la+sant%C3%A9"/>
    <hyperlink ref="A120" r:id="rId41" display="https://www.legifrance.gouv.fr/jorf/id/JORFTEXT000042749535?datePubli=29%2F12%2F2020&amp;emetteur=Minist%C3%A8re+des+solidarit%C3%A9s+et+de+la+sant%C3%A9"/>
    <hyperlink ref="A119" r:id="rId42" display="https://www.legifrance.gouv.fr/jorf/id/JORFTEXT000042749535?datePubli=29%2F12%2F2020&amp;emetteur=Minist%C3%A8re+des+solidarit%C3%A9s+et+de+la+sant%C3%A9"/>
    <hyperlink ref="A118" r:id="rId43" display="https://www.legifrance.gouv.fr/jorf/id/JORFTEXT000042749535?datePubli=29%2F12%2F2020&amp;emetteur=Minist%C3%A8re+des+solidarit%C3%A9s+et+de+la+sant%C3%A9"/>
    <hyperlink ref="A117" r:id="rId44" display="https://www.legifrance.gouv.fr/jorf/id/JORFTEXT000042749535?datePubli=29%2F12%2F2020&amp;emetteur=Minist%C3%A8re+des+solidarit%C3%A9s+et+de+la+sant%C3%A9"/>
    <hyperlink ref="A116" r:id="rId45" display="https://www.legifrance.gouv.fr/jorf/id/JORFTEXT000042749535?datePubli=29%2F12%2F2020&amp;emetteur=Minist%C3%A8re+des+solidarit%C3%A9s+et+de+la+sant%C3%A9"/>
    <hyperlink ref="A115" r:id="rId46" display="https://www.legifrance.gouv.fr/jorf/id/JORFTEXT000042749535?datePubli=29%2F12%2F2020&amp;emetteur=Minist%C3%A8re+des+solidarit%C3%A9s+et+de+la+sant%C3%A9"/>
    <hyperlink ref="A114" r:id="rId47" display="https://www.legifrance.gouv.fr/jorf/id/JORFTEXT000042749535?datePubli=29%2F12%2F2020&amp;emetteur=Minist%C3%A8re+des+solidarit%C3%A9s+et+de+la+sant%C3%A9"/>
    <hyperlink ref="A113" r:id="rId48" display="https://www.legifrance.gouv.fr/jorf/id/JORFTEXT000042749535?datePubli=29%2F12%2F2020&amp;emetteur=Minist%C3%A8re+des+solidarit%C3%A9s+et+de+la+sant%C3%A9"/>
    <hyperlink ref="A112" r:id="rId49" display="https://www.legifrance.gouv.fr/jorf/id/JORFTEXT000042749535?datePubli=29%2F12%2F2020&amp;emetteur=Minist%C3%A8re+des+solidarit%C3%A9s+et+de+la+sant%C3%A9"/>
    <hyperlink ref="A101" r:id="rId50" display="https://www.legifrance.gouv.fr/jorf/id/JORFTEXT000042749535?datePubli=29%2F12%2F2020&amp;emetteur=Minist%C3%A8re+des+solidarit%C3%A9s+et+de+la+sant%C3%A9"/>
    <hyperlink ref="A111" r:id="rId51" display="https://www.legifrance.gouv.fr/jorf/id/JORFTEXT000042749535?datePubli=29%2F12%2F2020&amp;emetteur=Minist%C3%A8re+des+solidarit%C3%A9s+et+de+la+sant%C3%A9"/>
    <hyperlink ref="A110" r:id="rId52" display="https://www.legifrance.gouv.fr/jorf/id/JORFTEXT000042749535?datePubli=29%2F12%2F2020&amp;emetteur=Minist%C3%A8re+des+solidarit%C3%A9s+et+de+la+sant%C3%A9"/>
    <hyperlink ref="A109" r:id="rId53" display="https://www.legifrance.gouv.fr/jorf/id/JORFTEXT000042749535?datePubli=29%2F12%2F2020&amp;emetteur=Minist%C3%A8re+des+solidarit%C3%A9s+et+de+la+sant%C3%A9"/>
    <hyperlink ref="A108" r:id="rId54" display="https://www.legifrance.gouv.fr/jorf/id/JORFTEXT000042749535?datePubli=29%2F12%2F2020&amp;emetteur=Minist%C3%A8re+des+solidarit%C3%A9s+et+de+la+sant%C3%A9"/>
    <hyperlink ref="A107" r:id="rId55" display="https://www.legifrance.gouv.fr/jorf/id/JORFTEXT000042749535?datePubli=29%2F12%2F2020&amp;emetteur=Minist%C3%A8re+des+solidarit%C3%A9s+et+de+la+sant%C3%A9"/>
    <hyperlink ref="A106" r:id="rId56" display="https://www.legifrance.gouv.fr/jorf/id/JORFTEXT000042749535?datePubli=29%2F12%2F2020&amp;emetteur=Minist%C3%A8re+des+solidarit%C3%A9s+et+de+la+sant%C3%A9"/>
    <hyperlink ref="A105" r:id="rId57" display="https://www.legifrance.gouv.fr/jorf/id/JORFTEXT000042749535?datePubli=29%2F12%2F2020&amp;emetteur=Minist%C3%A8re+des+solidarit%C3%A9s+et+de+la+sant%C3%A9"/>
    <hyperlink ref="A104" r:id="rId58" display="https://www.legifrance.gouv.fr/jorf/id/JORFTEXT000042749535?datePubli=29%2F12%2F2020&amp;emetteur=Minist%C3%A8re+des+solidarit%C3%A9s+et+de+la+sant%C3%A9"/>
    <hyperlink ref="A103" r:id="rId59" display="https://www.legifrance.gouv.fr/jorf/id/JORFTEXT000042749535?datePubli=29%2F12%2F2020&amp;emetteur=Minist%C3%A8re+des+solidarit%C3%A9s+et+de+la+sant%C3%A9"/>
    <hyperlink ref="A102" r:id="rId60" display="https://www.legifrance.gouv.fr/jorf/id/JORFTEXT000042749535?datePubli=29%2F12%2F2020&amp;emetteur=Minist%C3%A8re+des+solidarit%C3%A9s+et+de+la+sant%C3%A9"/>
    <hyperlink ref="A95" r:id="rId61" display="https://www.legifrance.gouv.fr/jorf/id/JORFTEXT000043033966?datePubli=22%2F01%2F2021&amp;emetteur=Minist%C3%A8re+des+solidarit%C3%A9s+et+de+la+sant%C3%A9"/>
    <hyperlink ref="A94" r:id="rId62" display="https://www.legifrance.gouv.fr/jorf/id/JORFTEXT000043033969?datePubli=22%2F01%2F2021&amp;emetteur=Minist%C3%A8re+des+solidarit%C3%A9s+et+de+la+sant%C3%A9"/>
    <hyperlink ref="A90:A93" r:id="rId63" display="https://www.legifrance.gouv.fr/jorf/id/JORFTEXT000043033969?datePubli=22%2F01%2F2021&amp;emetteur=Minist%C3%A8re+des+solidarit%C3%A9s+et+de+la+sant%C3%A9"/>
    <hyperlink ref="A88" r:id="rId64" display="https://www.legifrance.gouv.fr/jorf/id/JORFTEXT000043033991?datePubli=22%2F01%2F2021&amp;emetteur=Minist%C3%A8re+des+solidarit%C3%A9s+et+de+la+sant%C3%A9"/>
    <hyperlink ref="A87" r:id="rId65" display="https://www.legifrance.gouv.fr/jorf/id/JORFTEXT000043033991?datePubli=22%2F01%2F2021&amp;emetteur=Minist%C3%A8re+des+solidarit%C3%A9s+et+de+la+sant%C3%A9"/>
    <hyperlink ref="A85:A86" r:id="rId66" display="https://www.legifrance.gouv.fr/jorf/id/JORFTEXT000043087986?datePubli=02%2F02%2F2021&amp;emetteur=Minist%C3%A8re+des+solidarit%C3%A9s+et+de+la+sant%C3%A9"/>
    <hyperlink ref="A84" r:id="rId67" display="https://www.legifrance.gouv.fr/jorf/id/JORFTEXT000043091114"/>
    <hyperlink ref="A83" r:id="rId68" display="https://www.legifrance.gouv.fr/jorf/id/JORFTEXT000043091114"/>
    <hyperlink ref="A82" r:id="rId69" display="https://www.legifrance.gouv.fr/jorf/id/JORFTEXT000043091114"/>
    <hyperlink ref="A81" r:id="rId70" display="https://www.legifrance.gouv.fr/jorf/id/JORFTEXT000043091114"/>
    <hyperlink ref="A80" r:id="rId71" display="https://www.legifrance.gouv.fr/jorf/id/JORFTEXT000043091114"/>
    <hyperlink ref="A79" r:id="rId72" display="https://www.legifrance.gouv.fr/jorf/id/JORFTEXT000043091114"/>
    <hyperlink ref="A78" r:id="rId73" display="https://www.legifrance.gouv.fr/jorf/id/JORFTEXT000043091114"/>
    <hyperlink ref="A77" r:id="rId74" display="https://www.legifrance.gouv.fr/jorf/id/JORFTEXT000043091114"/>
    <hyperlink ref="A76" r:id="rId75" display="https://www.legifrance.gouv.fr/jorf/id/JORFTEXT000043091114"/>
    <hyperlink ref="A75" r:id="rId76" display="https://www.legifrance.gouv.fr/jorf/id/JORFTEXT000043097404"/>
    <hyperlink ref="A73:A74" r:id="rId77" display="https://www.legifrance.gouv.fr/jorf/id/JORFTEXT000043097408"/>
    <hyperlink ref="A72" r:id="rId78" display="https://www.legifrance.gouv.fr/jorf/id/JORFTEXT000043106738"/>
    <hyperlink ref="A89" r:id="rId79" display="https://www.legifrance.gouv.fr/jorf/id/JORFTEXT000043033991"/>
    <hyperlink ref="A71" r:id="rId80" display="https://www.legifrance.gouv.fr/jorf/id/JORFTEXT000043134766"/>
    <hyperlink ref="A70" r:id="rId81" display="https://www.legifrance.gouv.fr/jorf/id/JORFTEXT000043134766"/>
    <hyperlink ref="A64:A69" r:id="rId82" display="https://www.legifrance.gouv.fr/jorf/id/JORFTEXT000043142820"/>
    <hyperlink ref="A63" r:id="rId83" display="https://www.legifrance.gouv.fr/jorf/id/JORFTEXT000043142820"/>
    <hyperlink ref="A62" r:id="rId84" display="https://www.legifrance.gouv.fr/jorf/id/JORFTEXT000043142820"/>
    <hyperlink ref="A61" r:id="rId85" display="https://www.legifrance.gouv.fr/jorf/id/JORFTEXT000043142820"/>
    <hyperlink ref="A60" r:id="rId86" display="https://www.legifrance.gouv.fr/jorf/id/JORFTEXT000043142820"/>
    <hyperlink ref="A59" r:id="rId87" display="https://www.legifrance.gouv.fr/jorf/id/JORFTEXT000043142820"/>
    <hyperlink ref="A58" r:id="rId88" display="https://www.legifrance.gouv.fr/jorf/id/JORFTEXT000043142820"/>
    <hyperlink ref="A57" r:id="rId89" display="https://www.legifrance.gouv.fr/jorf/id/JORFTEXT000043142820"/>
    <hyperlink ref="A56" r:id="rId90" display="https://www.legifrance.gouv.fr/jorf/id/JORFTEXT000043142820"/>
    <hyperlink ref="A55" r:id="rId91" display="https://www.legifrance.gouv.fr/jorf/id/JORFTEXT000043174297"/>
    <hyperlink ref="A54" r:id="rId92" display="https://www.legifrance.gouv.fr/jorf/id/JORFTEXT000043201351"/>
    <hyperlink ref="A40" r:id="rId93" display="https://www.legifrance.gouv.fr/jorf/id/JORFTEXT000043275076"/>
    <hyperlink ref="A39" r:id="rId94" display="https://www.legifrance.gouv.fr/jorf/id/JORFTEXT000043275076"/>
    <hyperlink ref="A38" r:id="rId95" display="https://www.legifrance.gouv.fr/jorf/id/JORFTEXT000043275076"/>
    <hyperlink ref="A37" r:id="rId96" display="https://www.legifrance.gouv.fr/jorf/id/JORFTEXT000043291035"/>
    <hyperlink ref="A34:A36" r:id="rId97" display="https://www.legifrance.gouv.fr/jorf/id/JORFTEXT000043291031?init=true&amp;page=1&amp;query=vpriv&amp;searchField=ALL&amp;tab_selection=all"/>
    <hyperlink ref="A53" r:id="rId98" display="https://www.legifrance.gouv.fr/jorf/id/JORFTEXT000043201359"/>
    <hyperlink ref="A41:A52" r:id="rId99" display="https://www.legifrance.gouv.fr/jorf/id/JORFTEXT000043253525?datePubli=16%2F03%2F2021&amp;emetteur=Minist%C3%A8re+des+solidarit%C3%A9s+et+de+la+sant%C3%A9"/>
    <hyperlink ref="A32:A33" r:id="rId100" display="https://www.legifrance.gouv.fr/jorf/id/JORFTEXT000043391935"/>
    <hyperlink ref="A28" r:id="rId101" display="https://www.legifrance.gouv.fr/jorf/id/JORFTEXT000043391945"/>
    <hyperlink ref="A29" r:id="rId102" display="https://www.legifrance.gouv.fr/jorf/id/JORFTEXT000043391945"/>
    <hyperlink ref="A30" r:id="rId103" display="https://www.legifrance.gouv.fr/jorf/id/JORFTEXT000043391945"/>
    <hyperlink ref="A31" r:id="rId104" display="https://www.legifrance.gouv.fr/jorf/id/JORFTEXT000043391945"/>
    <hyperlink ref="A27" r:id="rId105" display="https://www.legifrance.gouv.fr/jorf/id/JORFTEXT000043391949"/>
    <hyperlink ref="A24" r:id="rId106" display="https://www.legifrance.gouv.fr/jorf/id/JORFTEXT000043391953"/>
    <hyperlink ref="A25" r:id="rId107" display="https://www.legifrance.gouv.fr/jorf/id/JORFTEXT000043391953"/>
    <hyperlink ref="A26" r:id="rId108" display="https://www.legifrance.gouv.fr/jorf/id/JORFTEXT000043391953"/>
    <hyperlink ref="A21" r:id="rId109" display="https://www.legifrance.gouv.fr/jorf/id/JORFTEXT000043391957"/>
    <hyperlink ref="A22" r:id="rId110" display="https://www.legifrance.gouv.fr/jorf/id/JORFTEXT000043391957"/>
    <hyperlink ref="A23" r:id="rId111" display="https://www.legifrance.gouv.fr/jorf/id/JORFTEXT000043391957"/>
    <hyperlink ref="A19:A20" r:id="rId112" display="https://www.legifrance.gouv.fr/jorf/id/JORFTEXT000043412189"/>
    <hyperlink ref="A18" r:id="rId113" display="https://www.legifrance.gouv.fr/jorf/id/JORFTEXT000043460223"/>
    <hyperlink ref="A17" r:id="rId114" display="https://www.legifrance.gouv.fr/jorf/id/JORFTEXT000043483121"/>
    <hyperlink ref="A16" r:id="rId115" display="https://www.legifrance.gouv.fr/jorf/id/JORFTEXT000043483121"/>
  </hyperlinks>
  <pageMargins left="0.23622047244094491" right="0.23622047244094491" top="0.94488188976377963" bottom="0.94488188976377963" header="0.31496062992125984" footer="0.31496062992125984"/>
  <pageSetup paperSize="9" orientation="landscape" r:id="rId116"/>
  <headerFooter>
    <oddHeader>&amp;L&amp;G&amp;C&amp;"-,Gras"&amp;20&amp;K08+000Définitions / Modifications de tarifs des médicaments de la liste en sus</oddHeader>
    <oddFooter>&amp;LHistorique liste en sus 2021&amp;COMEDIT Pays de la Loire&amp;RMise à jour le &amp;D</oddFooter>
  </headerFooter>
  <legacyDrawingHF r:id="rId1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Tableau biosim</vt:lpstr>
      <vt:lpstr>Lisez-moi</vt:lpstr>
      <vt:lpstr>Inscriptions</vt:lpstr>
      <vt:lpstr>Modifications</vt:lpstr>
      <vt:lpstr>Radiations</vt:lpstr>
      <vt:lpstr>Tarifs</vt:lpstr>
      <vt:lpstr>Inscriptions!_Toc142278933</vt:lpstr>
    </vt:vector>
  </TitlesOfParts>
  <Company>CHU de NANTES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 ACREMONT Fanny</dc:creator>
  <cp:lastModifiedBy>FREMAUX Pauline</cp:lastModifiedBy>
  <cp:lastPrinted>2019-05-29T10:38:47Z</cp:lastPrinted>
  <dcterms:created xsi:type="dcterms:W3CDTF">2018-12-27T16:28:34Z</dcterms:created>
  <dcterms:modified xsi:type="dcterms:W3CDTF">2021-08-18T09:14:53Z</dcterms:modified>
</cp:coreProperties>
</file>