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Pharma\OMEDIT\2-THEMATIQUES\Personne âgée\3-Projets\6- Médicaments potentiellement inappropriés\"/>
    </mc:Choice>
  </mc:AlternateContent>
  <workbookProtection workbookAlgorithmName="SHA-512" workbookHashValue="xRvrB6NKc6UM/IA7TxLuPyXFpZCifSySoBPDjWiy+bxjr0Mp40AzZv9QmeVhpCkS14KK+ATiJZidNvp+busTNQ==" workbookSaltValue="PsnZRfJVyWerQV3FiDnZ3g==" workbookSpinCount="100000" lockStructure="1"/>
  <bookViews>
    <workbookView xWindow="0" yWindow="0" windowWidth="20490" windowHeight="7320"/>
  </bookViews>
  <sheets>
    <sheet name="Lisez-moi" sheetId="5" r:id="rId1"/>
    <sheet name="Grille d'audit" sheetId="7" r:id="rId2"/>
    <sheet name="Med balance BR défavorable" sheetId="10" state="hidden" r:id="rId3"/>
    <sheet name="Calculateur BR défavorable" sheetId="8" state="hidden" r:id="rId4"/>
    <sheet name="Résultats" sheetId="9" r:id="rId5"/>
    <sheet name="Annexe balance BR défavorable" sheetId="11" r:id="rId6"/>
  </sheets>
  <definedNames>
    <definedName name="_xlnm._FilterDatabase" localSheetId="5" hidden="1">'Annexe balance BR défavorable'!$A$4:$G$178</definedName>
    <definedName name="_xlnm._FilterDatabase" localSheetId="3" hidden="1">'Calculateur BR défavorable'!#REF!</definedName>
    <definedName name="_xlnm._FilterDatabase" localSheetId="1" hidden="1">'Grille d''audit'!#REF!</definedName>
    <definedName name="_xlnm._FilterDatabase" localSheetId="2" hidden="1">'Med balance BR défavorable'!$A$1:$C$208</definedName>
    <definedName name="_xlnm.Print_Area" localSheetId="5">'Annexe balance BR défavorable'!$A$1:$G$179</definedName>
    <definedName name="_xlnm.Print_Area" localSheetId="4">Résultats!$A$1:$F$83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11" l="1"/>
  <c r="C38" i="11" s="1"/>
  <c r="B36" i="11"/>
  <c r="C36" i="11" s="1"/>
  <c r="B33" i="11"/>
  <c r="C33" i="11" s="1"/>
  <c r="G53" i="7" l="1"/>
  <c r="H53" i="7"/>
  <c r="I53" i="7"/>
  <c r="J53" i="7"/>
  <c r="K53" i="7"/>
  <c r="L53" i="7"/>
  <c r="M53" i="7"/>
  <c r="N53" i="7"/>
  <c r="O53" i="7"/>
  <c r="P53" i="7"/>
  <c r="Q53" i="7"/>
  <c r="R53" i="7"/>
  <c r="S53" i="7"/>
  <c r="T53" i="7"/>
  <c r="U53" i="7"/>
  <c r="V53" i="7"/>
  <c r="W53" i="7"/>
  <c r="X53" i="7"/>
  <c r="Y53" i="7"/>
  <c r="Z53" i="7"/>
  <c r="AA53" i="7"/>
  <c r="AB53" i="7"/>
  <c r="AC53" i="7"/>
  <c r="AD53" i="7"/>
  <c r="AE53" i="7"/>
  <c r="C53" i="7"/>
  <c r="D53" i="7"/>
  <c r="E53" i="7"/>
  <c r="F53" i="7"/>
  <c r="B53" i="7"/>
  <c r="B54" i="7"/>
  <c r="F6" i="11" l="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4" i="11"/>
  <c r="B35" i="11"/>
  <c r="B37"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3" i="11"/>
  <c r="B144" i="11"/>
  <c r="B145" i="11"/>
  <c r="B146" i="11"/>
  <c r="B147" i="11"/>
  <c r="B148" i="11"/>
  <c r="B149" i="11"/>
  <c r="B150" i="11"/>
  <c r="B151" i="11"/>
  <c r="B152" i="11"/>
  <c r="B153" i="11"/>
  <c r="B154" i="11"/>
  <c r="B155" i="11"/>
  <c r="B156" i="11"/>
  <c r="B157" i="11"/>
  <c r="B158" i="11"/>
  <c r="B159" i="11"/>
  <c r="B160" i="11"/>
  <c r="B161" i="11"/>
  <c r="B162" i="11"/>
  <c r="B163" i="11"/>
  <c r="B164" i="11"/>
  <c r="B165" i="11"/>
  <c r="B166" i="11"/>
  <c r="B167" i="11"/>
  <c r="B168" i="11"/>
  <c r="B169" i="11"/>
  <c r="B170" i="11"/>
  <c r="B171" i="11"/>
  <c r="B5" i="11"/>
  <c r="C81" i="9"/>
  <c r="B81" i="9"/>
  <c r="C80" i="9"/>
  <c r="B80" i="9"/>
  <c r="C79" i="9"/>
  <c r="B79" i="9"/>
  <c r="C78" i="9"/>
  <c r="B78" i="9"/>
  <c r="C77" i="9"/>
  <c r="B77" i="9"/>
  <c r="C76" i="9"/>
  <c r="B76" i="9"/>
  <c r="C75" i="9"/>
  <c r="B75" i="9"/>
  <c r="C74" i="9"/>
  <c r="B74" i="9"/>
  <c r="C73" i="9"/>
  <c r="B73" i="9"/>
  <c r="C66" i="9"/>
  <c r="B66" i="9"/>
  <c r="C65" i="9"/>
  <c r="B65" i="9"/>
  <c r="C64" i="9"/>
  <c r="B64" i="9"/>
  <c r="C63" i="9"/>
  <c r="B63" i="9"/>
  <c r="C62" i="9"/>
  <c r="B62" i="9"/>
  <c r="C61" i="9"/>
  <c r="B61" i="9"/>
  <c r="C54" i="9"/>
  <c r="B54" i="9"/>
  <c r="C53" i="9"/>
  <c r="B53" i="9"/>
  <c r="C52" i="9"/>
  <c r="B52" i="9"/>
  <c r="G60" i="7" l="1"/>
  <c r="H60" i="7"/>
  <c r="I60" i="7"/>
  <c r="J60" i="7"/>
  <c r="K60" i="7"/>
  <c r="L60" i="7"/>
  <c r="M60" i="7"/>
  <c r="N60" i="7"/>
  <c r="O60" i="7"/>
  <c r="P60" i="7"/>
  <c r="Q60" i="7"/>
  <c r="R60" i="7"/>
  <c r="S60" i="7"/>
  <c r="T60" i="7"/>
  <c r="U60" i="7"/>
  <c r="V60" i="7"/>
  <c r="W60" i="7"/>
  <c r="X60" i="7"/>
  <c r="Y60" i="7"/>
  <c r="Z60" i="7"/>
  <c r="AA60" i="7"/>
  <c r="AB60" i="7"/>
  <c r="AC60" i="7"/>
  <c r="AD60" i="7"/>
  <c r="AE60" i="7"/>
  <c r="G54" i="7"/>
  <c r="H54" i="7"/>
  <c r="I54" i="7"/>
  <c r="J54" i="7"/>
  <c r="K54" i="7"/>
  <c r="L54" i="7"/>
  <c r="M54" i="7"/>
  <c r="N54" i="7"/>
  <c r="O54" i="7"/>
  <c r="P54" i="7"/>
  <c r="Q54" i="7"/>
  <c r="R54" i="7"/>
  <c r="S54" i="7"/>
  <c r="T54" i="7"/>
  <c r="U54" i="7"/>
  <c r="V54" i="7"/>
  <c r="W54" i="7"/>
  <c r="X54" i="7"/>
  <c r="Y54" i="7"/>
  <c r="Z54" i="7"/>
  <c r="AA54" i="7"/>
  <c r="AB54" i="7"/>
  <c r="AC54" i="7"/>
  <c r="AD54" i="7"/>
  <c r="AE54" i="7"/>
  <c r="G55" i="7"/>
  <c r="H55" i="7"/>
  <c r="I55" i="7"/>
  <c r="J55" i="7"/>
  <c r="K55" i="7"/>
  <c r="L55" i="7"/>
  <c r="M55" i="7"/>
  <c r="N55" i="7"/>
  <c r="O55" i="7"/>
  <c r="P55" i="7"/>
  <c r="Q55" i="7"/>
  <c r="R55" i="7"/>
  <c r="S55" i="7"/>
  <c r="T55" i="7"/>
  <c r="U55" i="7"/>
  <c r="V55" i="7"/>
  <c r="W55" i="7"/>
  <c r="X55" i="7"/>
  <c r="Y55" i="7"/>
  <c r="Z55" i="7"/>
  <c r="AA55" i="7"/>
  <c r="AB55" i="7"/>
  <c r="AC55" i="7"/>
  <c r="AD55" i="7"/>
  <c r="AE55" i="7"/>
  <c r="G56" i="7"/>
  <c r="H56" i="7"/>
  <c r="I56" i="7"/>
  <c r="J56" i="7"/>
  <c r="K56" i="7"/>
  <c r="L56" i="7"/>
  <c r="M56" i="7"/>
  <c r="N56" i="7"/>
  <c r="O56" i="7"/>
  <c r="P56" i="7"/>
  <c r="Q56" i="7"/>
  <c r="R56" i="7"/>
  <c r="S56" i="7"/>
  <c r="T56" i="7"/>
  <c r="U56" i="7"/>
  <c r="V56" i="7"/>
  <c r="W56" i="7"/>
  <c r="X56" i="7"/>
  <c r="Y56" i="7"/>
  <c r="Z56" i="7"/>
  <c r="AA56" i="7"/>
  <c r="AB56" i="7"/>
  <c r="AC56" i="7"/>
  <c r="AD56" i="7"/>
  <c r="AE56" i="7"/>
  <c r="G57" i="7"/>
  <c r="H57" i="7"/>
  <c r="I57" i="7"/>
  <c r="J57" i="7"/>
  <c r="K57" i="7"/>
  <c r="L57" i="7"/>
  <c r="M57" i="7"/>
  <c r="N57" i="7"/>
  <c r="O57" i="7"/>
  <c r="P57" i="7"/>
  <c r="Q57" i="7"/>
  <c r="R57" i="7"/>
  <c r="S57" i="7"/>
  <c r="T57" i="7"/>
  <c r="U57" i="7"/>
  <c r="V57" i="7"/>
  <c r="W57" i="7"/>
  <c r="X57" i="7"/>
  <c r="Y57" i="7"/>
  <c r="Z57" i="7"/>
  <c r="AA57" i="7"/>
  <c r="AB57" i="7"/>
  <c r="AC57" i="7"/>
  <c r="AD57" i="7"/>
  <c r="AE57" i="7"/>
  <c r="G58" i="7"/>
  <c r="H58" i="7"/>
  <c r="I58" i="7"/>
  <c r="J58" i="7"/>
  <c r="K58" i="7"/>
  <c r="L58" i="7"/>
  <c r="M58" i="7"/>
  <c r="N58" i="7"/>
  <c r="O58" i="7"/>
  <c r="P58" i="7"/>
  <c r="Q58" i="7"/>
  <c r="R58" i="7"/>
  <c r="S58" i="7"/>
  <c r="T58" i="7"/>
  <c r="U58" i="7"/>
  <c r="V58" i="7"/>
  <c r="W58" i="7"/>
  <c r="X58" i="7"/>
  <c r="Y58" i="7"/>
  <c r="Z58" i="7"/>
  <c r="AA58" i="7"/>
  <c r="AB58" i="7"/>
  <c r="AC58" i="7"/>
  <c r="AD58" i="7"/>
  <c r="AE58" i="7"/>
  <c r="G59" i="7"/>
  <c r="H59" i="7"/>
  <c r="I59" i="7"/>
  <c r="J59" i="7"/>
  <c r="K59" i="7"/>
  <c r="L59" i="7"/>
  <c r="M59" i="7"/>
  <c r="N59" i="7"/>
  <c r="O59" i="7"/>
  <c r="P59" i="7"/>
  <c r="Q59" i="7"/>
  <c r="R59" i="7"/>
  <c r="S59" i="7"/>
  <c r="T59" i="7"/>
  <c r="U59" i="7"/>
  <c r="V59" i="7"/>
  <c r="W59" i="7"/>
  <c r="X59" i="7"/>
  <c r="Y59" i="7"/>
  <c r="Z59" i="7"/>
  <c r="AA59" i="7"/>
  <c r="AB59" i="7"/>
  <c r="AC59" i="7"/>
  <c r="AD59" i="7"/>
  <c r="AE59" i="7"/>
  <c r="C57" i="7"/>
  <c r="D57" i="7"/>
  <c r="E57" i="7"/>
  <c r="F57" i="7"/>
  <c r="C58" i="7"/>
  <c r="D58" i="7"/>
  <c r="E58" i="7"/>
  <c r="F58" i="7"/>
  <c r="C59" i="7"/>
  <c r="D59" i="7"/>
  <c r="E59" i="7"/>
  <c r="F59" i="7"/>
  <c r="B59" i="7"/>
  <c r="B58" i="7"/>
  <c r="B57" i="7"/>
  <c r="C19" i="9" l="1"/>
  <c r="B55" i="9"/>
  <c r="C55" i="9"/>
  <c r="B18" i="9"/>
  <c r="C67" i="9"/>
  <c r="B67" i="9"/>
  <c r="C82" i="9"/>
  <c r="B82" i="9"/>
  <c r="C18" i="9"/>
  <c r="C17" i="9"/>
  <c r="B19" i="9"/>
  <c r="B17" i="9"/>
  <c r="C27" i="8"/>
  <c r="D27" i="8"/>
  <c r="E27" i="8"/>
  <c r="F27" i="8"/>
  <c r="G27" i="8"/>
  <c r="H27" i="8"/>
  <c r="I27" i="8"/>
  <c r="J27" i="8"/>
  <c r="K27" i="8"/>
  <c r="L27" i="8"/>
  <c r="M27" i="8"/>
  <c r="N27" i="8"/>
  <c r="O27" i="8"/>
  <c r="P27" i="8"/>
  <c r="Q27" i="8"/>
  <c r="R27" i="8"/>
  <c r="S27" i="8"/>
  <c r="T27" i="8"/>
  <c r="U27" i="8"/>
  <c r="V27" i="8"/>
  <c r="W27" i="8"/>
  <c r="X27" i="8"/>
  <c r="Y27" i="8"/>
  <c r="Z27" i="8"/>
  <c r="AA27" i="8"/>
  <c r="AB27" i="8"/>
  <c r="AC27" i="8"/>
  <c r="AD27" i="8"/>
  <c r="AE27" i="8"/>
  <c r="C28" i="8"/>
  <c r="D28" i="8"/>
  <c r="E28" i="8"/>
  <c r="F28" i="8"/>
  <c r="G28" i="8"/>
  <c r="H28" i="8"/>
  <c r="I28" i="8"/>
  <c r="J28" i="8"/>
  <c r="K28" i="8"/>
  <c r="L28" i="8"/>
  <c r="M28" i="8"/>
  <c r="N28" i="8"/>
  <c r="O28" i="8"/>
  <c r="P28" i="8"/>
  <c r="Q28" i="8"/>
  <c r="R28" i="8"/>
  <c r="S28" i="8"/>
  <c r="T28" i="8"/>
  <c r="U28" i="8"/>
  <c r="V28" i="8"/>
  <c r="W28" i="8"/>
  <c r="X28" i="8"/>
  <c r="Y28" i="8"/>
  <c r="Z28" i="8"/>
  <c r="AA28" i="8"/>
  <c r="AB28" i="8"/>
  <c r="AC28" i="8"/>
  <c r="AD28" i="8"/>
  <c r="AE28" i="8"/>
  <c r="C29" i="8"/>
  <c r="D29" i="8"/>
  <c r="E29" i="8"/>
  <c r="F29" i="8"/>
  <c r="G29" i="8"/>
  <c r="H29" i="8"/>
  <c r="I29" i="8"/>
  <c r="J29" i="8"/>
  <c r="K29" i="8"/>
  <c r="L29" i="8"/>
  <c r="M29" i="8"/>
  <c r="N29" i="8"/>
  <c r="O29" i="8"/>
  <c r="P29" i="8"/>
  <c r="Q29" i="8"/>
  <c r="R29" i="8"/>
  <c r="S29" i="8"/>
  <c r="T29" i="8"/>
  <c r="U29" i="8"/>
  <c r="V29" i="8"/>
  <c r="W29" i="8"/>
  <c r="X29" i="8"/>
  <c r="Y29" i="8"/>
  <c r="Z29" i="8"/>
  <c r="AA29" i="8"/>
  <c r="AB29" i="8"/>
  <c r="AC29" i="8"/>
  <c r="AD29" i="8"/>
  <c r="AE29" i="8"/>
  <c r="C30" i="8"/>
  <c r="D30" i="8"/>
  <c r="E30" i="8"/>
  <c r="F30" i="8"/>
  <c r="G30" i="8"/>
  <c r="H30" i="8"/>
  <c r="I30" i="8"/>
  <c r="J30" i="8"/>
  <c r="K30" i="8"/>
  <c r="L30" i="8"/>
  <c r="M30" i="8"/>
  <c r="N30" i="8"/>
  <c r="O30" i="8"/>
  <c r="P30" i="8"/>
  <c r="Q30" i="8"/>
  <c r="R30" i="8"/>
  <c r="S30" i="8"/>
  <c r="T30" i="8"/>
  <c r="U30" i="8"/>
  <c r="V30" i="8"/>
  <c r="W30" i="8"/>
  <c r="X30" i="8"/>
  <c r="Y30" i="8"/>
  <c r="Z30" i="8"/>
  <c r="AA30" i="8"/>
  <c r="AB30" i="8"/>
  <c r="AC30" i="8"/>
  <c r="AD30" i="8"/>
  <c r="AE30" i="8"/>
  <c r="C31" i="8"/>
  <c r="D31" i="8"/>
  <c r="E31" i="8"/>
  <c r="F31" i="8"/>
  <c r="G31" i="8"/>
  <c r="H31" i="8"/>
  <c r="I31" i="8"/>
  <c r="J31" i="8"/>
  <c r="K31" i="8"/>
  <c r="L31" i="8"/>
  <c r="M31" i="8"/>
  <c r="N31" i="8"/>
  <c r="O31" i="8"/>
  <c r="P31" i="8"/>
  <c r="Q31" i="8"/>
  <c r="R31" i="8"/>
  <c r="S31" i="8"/>
  <c r="T31" i="8"/>
  <c r="U31" i="8"/>
  <c r="V31" i="8"/>
  <c r="W31" i="8"/>
  <c r="X31" i="8"/>
  <c r="Y31" i="8"/>
  <c r="Z31" i="8"/>
  <c r="AA31" i="8"/>
  <c r="AB31" i="8"/>
  <c r="AC31" i="8"/>
  <c r="AD31" i="8"/>
  <c r="AE31" i="8"/>
  <c r="C32" i="8"/>
  <c r="D32" i="8"/>
  <c r="E32" i="8"/>
  <c r="F32" i="8"/>
  <c r="G32" i="8"/>
  <c r="H32" i="8"/>
  <c r="I32" i="8"/>
  <c r="J32" i="8"/>
  <c r="K32" i="8"/>
  <c r="L32" i="8"/>
  <c r="M32" i="8"/>
  <c r="N32" i="8"/>
  <c r="O32" i="8"/>
  <c r="P32" i="8"/>
  <c r="Q32" i="8"/>
  <c r="R32" i="8"/>
  <c r="S32" i="8"/>
  <c r="T32" i="8"/>
  <c r="U32" i="8"/>
  <c r="V32" i="8"/>
  <c r="W32" i="8"/>
  <c r="X32" i="8"/>
  <c r="Y32" i="8"/>
  <c r="Z32" i="8"/>
  <c r="AA32" i="8"/>
  <c r="AB32" i="8"/>
  <c r="AC32" i="8"/>
  <c r="AD32" i="8"/>
  <c r="AE32" i="8"/>
  <c r="C33" i="8"/>
  <c r="D33" i="8"/>
  <c r="E33" i="8"/>
  <c r="F33" i="8"/>
  <c r="G33" i="8"/>
  <c r="H33" i="8"/>
  <c r="I33" i="8"/>
  <c r="J33" i="8"/>
  <c r="K33" i="8"/>
  <c r="L33" i="8"/>
  <c r="M33" i="8"/>
  <c r="N33" i="8"/>
  <c r="O33" i="8"/>
  <c r="P33" i="8"/>
  <c r="Q33" i="8"/>
  <c r="R33" i="8"/>
  <c r="S33" i="8"/>
  <c r="T33" i="8"/>
  <c r="U33" i="8"/>
  <c r="V33" i="8"/>
  <c r="W33" i="8"/>
  <c r="X33" i="8"/>
  <c r="Y33" i="8"/>
  <c r="Z33" i="8"/>
  <c r="AA33" i="8"/>
  <c r="AB33" i="8"/>
  <c r="AC33" i="8"/>
  <c r="AD33" i="8"/>
  <c r="AE33" i="8"/>
  <c r="C34" i="8"/>
  <c r="D34" i="8"/>
  <c r="E34" i="8"/>
  <c r="F34" i="8"/>
  <c r="G34" i="8"/>
  <c r="H34" i="8"/>
  <c r="I34" i="8"/>
  <c r="J34" i="8"/>
  <c r="K34" i="8"/>
  <c r="L34" i="8"/>
  <c r="M34" i="8"/>
  <c r="N34" i="8"/>
  <c r="O34" i="8"/>
  <c r="P34" i="8"/>
  <c r="Q34" i="8"/>
  <c r="R34" i="8"/>
  <c r="S34" i="8"/>
  <c r="T34" i="8"/>
  <c r="U34" i="8"/>
  <c r="V34" i="8"/>
  <c r="W34" i="8"/>
  <c r="X34" i="8"/>
  <c r="Y34" i="8"/>
  <c r="Z34" i="8"/>
  <c r="AA34" i="8"/>
  <c r="AB34" i="8"/>
  <c r="AC34" i="8"/>
  <c r="AD34" i="8"/>
  <c r="AE34" i="8"/>
  <c r="C35" i="8"/>
  <c r="D35" i="8"/>
  <c r="E35" i="8"/>
  <c r="F35" i="8"/>
  <c r="G35" i="8"/>
  <c r="H35" i="8"/>
  <c r="I35" i="8"/>
  <c r="J35" i="8"/>
  <c r="K35" i="8"/>
  <c r="L35" i="8"/>
  <c r="M35" i="8"/>
  <c r="N35" i="8"/>
  <c r="O35" i="8"/>
  <c r="P35" i="8"/>
  <c r="Q35" i="8"/>
  <c r="R35" i="8"/>
  <c r="S35" i="8"/>
  <c r="T35" i="8"/>
  <c r="U35" i="8"/>
  <c r="V35" i="8"/>
  <c r="W35" i="8"/>
  <c r="X35" i="8"/>
  <c r="Y35" i="8"/>
  <c r="Z35" i="8"/>
  <c r="AA35" i="8"/>
  <c r="AB35" i="8"/>
  <c r="AC35" i="8"/>
  <c r="AD35" i="8"/>
  <c r="AE35" i="8"/>
  <c r="C36" i="8"/>
  <c r="D36" i="8"/>
  <c r="E36" i="8"/>
  <c r="F36" i="8"/>
  <c r="G36" i="8"/>
  <c r="H36" i="8"/>
  <c r="I36" i="8"/>
  <c r="J36" i="8"/>
  <c r="K36" i="8"/>
  <c r="L36" i="8"/>
  <c r="M36" i="8"/>
  <c r="N36" i="8"/>
  <c r="O36" i="8"/>
  <c r="P36" i="8"/>
  <c r="Q36" i="8"/>
  <c r="R36" i="8"/>
  <c r="S36" i="8"/>
  <c r="T36" i="8"/>
  <c r="U36" i="8"/>
  <c r="V36" i="8"/>
  <c r="W36" i="8"/>
  <c r="X36" i="8"/>
  <c r="Y36" i="8"/>
  <c r="Z36" i="8"/>
  <c r="AA36" i="8"/>
  <c r="AB36" i="8"/>
  <c r="AC36" i="8"/>
  <c r="AD36" i="8"/>
  <c r="AE36" i="8"/>
  <c r="C37" i="8"/>
  <c r="D37" i="8"/>
  <c r="E37" i="8"/>
  <c r="F37" i="8"/>
  <c r="G37" i="8"/>
  <c r="H37" i="8"/>
  <c r="I37" i="8"/>
  <c r="J37" i="8"/>
  <c r="K37" i="8"/>
  <c r="L37" i="8"/>
  <c r="M37" i="8"/>
  <c r="N37" i="8"/>
  <c r="O37" i="8"/>
  <c r="P37" i="8"/>
  <c r="Q37" i="8"/>
  <c r="R37" i="8"/>
  <c r="S37" i="8"/>
  <c r="T37" i="8"/>
  <c r="U37" i="8"/>
  <c r="V37" i="8"/>
  <c r="W37" i="8"/>
  <c r="X37" i="8"/>
  <c r="Y37" i="8"/>
  <c r="Z37" i="8"/>
  <c r="AA37" i="8"/>
  <c r="AB37" i="8"/>
  <c r="AC37" i="8"/>
  <c r="AD37" i="8"/>
  <c r="AE37" i="8"/>
  <c r="C38" i="8"/>
  <c r="D38" i="8"/>
  <c r="E38" i="8"/>
  <c r="F38" i="8"/>
  <c r="G38" i="8"/>
  <c r="H38" i="8"/>
  <c r="I38" i="8"/>
  <c r="J38" i="8"/>
  <c r="K38" i="8"/>
  <c r="L38" i="8"/>
  <c r="M38" i="8"/>
  <c r="N38" i="8"/>
  <c r="O38" i="8"/>
  <c r="P38" i="8"/>
  <c r="Q38" i="8"/>
  <c r="R38" i="8"/>
  <c r="S38" i="8"/>
  <c r="T38" i="8"/>
  <c r="U38" i="8"/>
  <c r="V38" i="8"/>
  <c r="W38" i="8"/>
  <c r="X38" i="8"/>
  <c r="Y38" i="8"/>
  <c r="Z38" i="8"/>
  <c r="AA38" i="8"/>
  <c r="AB38" i="8"/>
  <c r="AC38" i="8"/>
  <c r="AD38" i="8"/>
  <c r="AE38" i="8"/>
  <c r="C39" i="8"/>
  <c r="D39" i="8"/>
  <c r="E39" i="8"/>
  <c r="F39" i="8"/>
  <c r="G39" i="8"/>
  <c r="H39" i="8"/>
  <c r="I39" i="8"/>
  <c r="J39" i="8"/>
  <c r="K39" i="8"/>
  <c r="L39" i="8"/>
  <c r="M39" i="8"/>
  <c r="N39" i="8"/>
  <c r="O39" i="8"/>
  <c r="P39" i="8"/>
  <c r="Q39" i="8"/>
  <c r="R39" i="8"/>
  <c r="S39" i="8"/>
  <c r="T39" i="8"/>
  <c r="U39" i="8"/>
  <c r="V39" i="8"/>
  <c r="W39" i="8"/>
  <c r="X39" i="8"/>
  <c r="Y39" i="8"/>
  <c r="Z39" i="8"/>
  <c r="AA39" i="8"/>
  <c r="AB39" i="8"/>
  <c r="AC39" i="8"/>
  <c r="AD39" i="8"/>
  <c r="AE39" i="8"/>
  <c r="C40" i="8"/>
  <c r="D40" i="8"/>
  <c r="E40" i="8"/>
  <c r="F40" i="8"/>
  <c r="G40" i="8"/>
  <c r="H40" i="8"/>
  <c r="I40" i="8"/>
  <c r="J40" i="8"/>
  <c r="K40" i="8"/>
  <c r="L40" i="8"/>
  <c r="M40" i="8"/>
  <c r="N40" i="8"/>
  <c r="O40" i="8"/>
  <c r="P40" i="8"/>
  <c r="Q40" i="8"/>
  <c r="R40" i="8"/>
  <c r="S40" i="8"/>
  <c r="T40" i="8"/>
  <c r="U40" i="8"/>
  <c r="V40" i="8"/>
  <c r="W40" i="8"/>
  <c r="X40" i="8"/>
  <c r="Y40" i="8"/>
  <c r="Z40" i="8"/>
  <c r="AA40" i="8"/>
  <c r="AB40" i="8"/>
  <c r="AC40" i="8"/>
  <c r="AD40" i="8"/>
  <c r="AE40" i="8"/>
  <c r="C41" i="8"/>
  <c r="D41" i="8"/>
  <c r="E41" i="8"/>
  <c r="F41" i="8"/>
  <c r="G41" i="8"/>
  <c r="H41" i="8"/>
  <c r="I41" i="8"/>
  <c r="J41" i="8"/>
  <c r="K41" i="8"/>
  <c r="L41" i="8"/>
  <c r="M41" i="8"/>
  <c r="N41" i="8"/>
  <c r="O41" i="8"/>
  <c r="P41" i="8"/>
  <c r="Q41" i="8"/>
  <c r="R41" i="8"/>
  <c r="S41" i="8"/>
  <c r="T41" i="8"/>
  <c r="U41" i="8"/>
  <c r="V41" i="8"/>
  <c r="W41" i="8"/>
  <c r="X41" i="8"/>
  <c r="Y41" i="8"/>
  <c r="Z41" i="8"/>
  <c r="AA41" i="8"/>
  <c r="AB41" i="8"/>
  <c r="AC41" i="8"/>
  <c r="AD41" i="8"/>
  <c r="AE41" i="8"/>
  <c r="C42" i="8"/>
  <c r="D42" i="8"/>
  <c r="E42" i="8"/>
  <c r="F42" i="8"/>
  <c r="G42" i="8"/>
  <c r="H42" i="8"/>
  <c r="I42" i="8"/>
  <c r="J42" i="8"/>
  <c r="K42" i="8"/>
  <c r="L42" i="8"/>
  <c r="M42" i="8"/>
  <c r="N42" i="8"/>
  <c r="O42" i="8"/>
  <c r="P42" i="8"/>
  <c r="Q42" i="8"/>
  <c r="R42" i="8"/>
  <c r="S42" i="8"/>
  <c r="T42" i="8"/>
  <c r="U42" i="8"/>
  <c r="V42" i="8"/>
  <c r="W42" i="8"/>
  <c r="X42" i="8"/>
  <c r="Y42" i="8"/>
  <c r="Z42" i="8"/>
  <c r="AA42" i="8"/>
  <c r="AB42" i="8"/>
  <c r="AC42" i="8"/>
  <c r="AD42" i="8"/>
  <c r="AE42" i="8"/>
  <c r="C43" i="8"/>
  <c r="D43" i="8"/>
  <c r="E43" i="8"/>
  <c r="F43" i="8"/>
  <c r="G43" i="8"/>
  <c r="H43" i="8"/>
  <c r="I43" i="8"/>
  <c r="J43" i="8"/>
  <c r="K43" i="8"/>
  <c r="L43" i="8"/>
  <c r="M43" i="8"/>
  <c r="N43" i="8"/>
  <c r="O43" i="8"/>
  <c r="P43" i="8"/>
  <c r="Q43" i="8"/>
  <c r="R43" i="8"/>
  <c r="S43" i="8"/>
  <c r="T43" i="8"/>
  <c r="U43" i="8"/>
  <c r="V43" i="8"/>
  <c r="W43" i="8"/>
  <c r="X43" i="8"/>
  <c r="Y43" i="8"/>
  <c r="Z43" i="8"/>
  <c r="AA43" i="8"/>
  <c r="AB43" i="8"/>
  <c r="AC43" i="8"/>
  <c r="AD43" i="8"/>
  <c r="AE43" i="8"/>
  <c r="C44" i="8"/>
  <c r="D44" i="8"/>
  <c r="E44" i="8"/>
  <c r="F44" i="8"/>
  <c r="G44" i="8"/>
  <c r="H44" i="8"/>
  <c r="I44" i="8"/>
  <c r="J44" i="8"/>
  <c r="K44" i="8"/>
  <c r="L44" i="8"/>
  <c r="M44" i="8"/>
  <c r="N44" i="8"/>
  <c r="O44" i="8"/>
  <c r="P44" i="8"/>
  <c r="Q44" i="8"/>
  <c r="R44" i="8"/>
  <c r="S44" i="8"/>
  <c r="T44" i="8"/>
  <c r="U44" i="8"/>
  <c r="V44" i="8"/>
  <c r="W44" i="8"/>
  <c r="X44" i="8"/>
  <c r="Y44" i="8"/>
  <c r="Z44" i="8"/>
  <c r="AA44" i="8"/>
  <c r="AB44" i="8"/>
  <c r="AC44" i="8"/>
  <c r="AD44" i="8"/>
  <c r="AE44" i="8"/>
  <c r="C45" i="8"/>
  <c r="D45" i="8"/>
  <c r="E45" i="8"/>
  <c r="F45" i="8"/>
  <c r="G45" i="8"/>
  <c r="H45" i="8"/>
  <c r="I45" i="8"/>
  <c r="J45" i="8"/>
  <c r="K45" i="8"/>
  <c r="L45" i="8"/>
  <c r="M45" i="8"/>
  <c r="N45" i="8"/>
  <c r="O45" i="8"/>
  <c r="P45" i="8"/>
  <c r="Q45" i="8"/>
  <c r="R45" i="8"/>
  <c r="S45" i="8"/>
  <c r="T45" i="8"/>
  <c r="U45" i="8"/>
  <c r="V45" i="8"/>
  <c r="W45" i="8"/>
  <c r="X45" i="8"/>
  <c r="Y45" i="8"/>
  <c r="Z45" i="8"/>
  <c r="AA45" i="8"/>
  <c r="AB45" i="8"/>
  <c r="AC45" i="8"/>
  <c r="AD45" i="8"/>
  <c r="AE45" i="8"/>
  <c r="C46" i="8"/>
  <c r="D46" i="8"/>
  <c r="E46" i="8"/>
  <c r="F46" i="8"/>
  <c r="G46" i="8"/>
  <c r="H46" i="8"/>
  <c r="I46" i="8"/>
  <c r="J46" i="8"/>
  <c r="K46" i="8"/>
  <c r="L46" i="8"/>
  <c r="M46" i="8"/>
  <c r="N46" i="8"/>
  <c r="O46" i="8"/>
  <c r="P46" i="8"/>
  <c r="Q46" i="8"/>
  <c r="R46" i="8"/>
  <c r="S46" i="8"/>
  <c r="T46" i="8"/>
  <c r="U46" i="8"/>
  <c r="V46" i="8"/>
  <c r="W46" i="8"/>
  <c r="X46" i="8"/>
  <c r="Y46" i="8"/>
  <c r="Z46" i="8"/>
  <c r="AA46" i="8"/>
  <c r="AB46" i="8"/>
  <c r="AC46" i="8"/>
  <c r="AD46" i="8"/>
  <c r="AE46" i="8"/>
  <c r="B28" i="8"/>
  <c r="B29" i="8"/>
  <c r="B30" i="8"/>
  <c r="B31" i="8"/>
  <c r="B32" i="8"/>
  <c r="B33" i="8"/>
  <c r="B34" i="8"/>
  <c r="B35" i="8"/>
  <c r="B36" i="8"/>
  <c r="B37" i="8"/>
  <c r="B38" i="8"/>
  <c r="B39" i="8"/>
  <c r="B40" i="8"/>
  <c r="B41" i="8"/>
  <c r="B42" i="8"/>
  <c r="B43" i="8"/>
  <c r="B44" i="8"/>
  <c r="B45" i="8"/>
  <c r="B46" i="8"/>
  <c r="B27" i="8"/>
  <c r="B3" i="8"/>
  <c r="C3" i="8"/>
  <c r="D3" i="8"/>
  <c r="E3" i="8"/>
  <c r="F3" i="8"/>
  <c r="G3" i="8"/>
  <c r="H3" i="8"/>
  <c r="I3" i="8"/>
  <c r="J3" i="8"/>
  <c r="K3" i="8"/>
  <c r="L3" i="8"/>
  <c r="M3" i="8"/>
  <c r="N3" i="8"/>
  <c r="O3" i="8"/>
  <c r="P3" i="8"/>
  <c r="Q3" i="8"/>
  <c r="R3" i="8"/>
  <c r="S3" i="8"/>
  <c r="T3" i="8"/>
  <c r="U3" i="8"/>
  <c r="V3" i="8"/>
  <c r="W3" i="8"/>
  <c r="X3" i="8"/>
  <c r="Y3" i="8"/>
  <c r="Z3" i="8"/>
  <c r="AA3" i="8"/>
  <c r="AB3" i="8"/>
  <c r="AC3" i="8"/>
  <c r="AD3" i="8"/>
  <c r="AE3" i="8"/>
  <c r="C4" i="8"/>
  <c r="D4" i="8"/>
  <c r="E4" i="8"/>
  <c r="F4" i="8"/>
  <c r="G4" i="8"/>
  <c r="H4" i="8"/>
  <c r="I4" i="8"/>
  <c r="J4" i="8"/>
  <c r="K4" i="8"/>
  <c r="L4" i="8"/>
  <c r="M4" i="8"/>
  <c r="N4" i="8"/>
  <c r="O4" i="8"/>
  <c r="P4" i="8"/>
  <c r="Q4" i="8"/>
  <c r="R4" i="8"/>
  <c r="S4" i="8"/>
  <c r="T4" i="8"/>
  <c r="U4" i="8"/>
  <c r="V4" i="8"/>
  <c r="W4" i="8"/>
  <c r="X4" i="8"/>
  <c r="Y4" i="8"/>
  <c r="Z4" i="8"/>
  <c r="AA4" i="8"/>
  <c r="AB4" i="8"/>
  <c r="AC4" i="8"/>
  <c r="AD4" i="8"/>
  <c r="AE4" i="8"/>
  <c r="C5" i="8"/>
  <c r="D5" i="8"/>
  <c r="E5" i="8"/>
  <c r="F5" i="8"/>
  <c r="G5" i="8"/>
  <c r="H5" i="8"/>
  <c r="I5" i="8"/>
  <c r="J5" i="8"/>
  <c r="K5" i="8"/>
  <c r="L5" i="8"/>
  <c r="M5" i="8"/>
  <c r="N5" i="8"/>
  <c r="O5" i="8"/>
  <c r="P5" i="8"/>
  <c r="Q5" i="8"/>
  <c r="R5" i="8"/>
  <c r="S5" i="8"/>
  <c r="T5" i="8"/>
  <c r="U5" i="8"/>
  <c r="V5" i="8"/>
  <c r="W5" i="8"/>
  <c r="X5" i="8"/>
  <c r="Y5" i="8"/>
  <c r="Z5" i="8"/>
  <c r="AA5" i="8"/>
  <c r="AB5" i="8"/>
  <c r="AC5" i="8"/>
  <c r="AD5" i="8"/>
  <c r="AE5" i="8"/>
  <c r="C6" i="8"/>
  <c r="D6" i="8"/>
  <c r="E6" i="8"/>
  <c r="F6" i="8"/>
  <c r="G6" i="8"/>
  <c r="H6" i="8"/>
  <c r="I6" i="8"/>
  <c r="J6" i="8"/>
  <c r="K6" i="8"/>
  <c r="L6" i="8"/>
  <c r="M6" i="8"/>
  <c r="N6" i="8"/>
  <c r="O6" i="8"/>
  <c r="P6" i="8"/>
  <c r="Q6" i="8"/>
  <c r="R6" i="8"/>
  <c r="S6" i="8"/>
  <c r="T6" i="8"/>
  <c r="U6" i="8"/>
  <c r="V6" i="8"/>
  <c r="W6" i="8"/>
  <c r="X6" i="8"/>
  <c r="Y6" i="8"/>
  <c r="Z6" i="8"/>
  <c r="AA6" i="8"/>
  <c r="AB6" i="8"/>
  <c r="AC6" i="8"/>
  <c r="AD6" i="8"/>
  <c r="AE6" i="8"/>
  <c r="C7" i="8"/>
  <c r="D7" i="8"/>
  <c r="E7" i="8"/>
  <c r="F7" i="8"/>
  <c r="G7" i="8"/>
  <c r="H7" i="8"/>
  <c r="I7" i="8"/>
  <c r="J7" i="8"/>
  <c r="K7" i="8"/>
  <c r="L7" i="8"/>
  <c r="M7" i="8"/>
  <c r="N7" i="8"/>
  <c r="O7" i="8"/>
  <c r="P7" i="8"/>
  <c r="Q7" i="8"/>
  <c r="R7" i="8"/>
  <c r="S7" i="8"/>
  <c r="T7" i="8"/>
  <c r="U7" i="8"/>
  <c r="V7" i="8"/>
  <c r="W7" i="8"/>
  <c r="X7" i="8"/>
  <c r="Y7" i="8"/>
  <c r="Z7" i="8"/>
  <c r="AA7" i="8"/>
  <c r="AB7" i="8"/>
  <c r="AC7" i="8"/>
  <c r="AD7" i="8"/>
  <c r="AE7" i="8"/>
  <c r="C8" i="8"/>
  <c r="D8" i="8"/>
  <c r="E8" i="8"/>
  <c r="F8" i="8"/>
  <c r="G8" i="8"/>
  <c r="H8" i="8"/>
  <c r="I8" i="8"/>
  <c r="J8" i="8"/>
  <c r="K8" i="8"/>
  <c r="L8" i="8"/>
  <c r="M8" i="8"/>
  <c r="N8" i="8"/>
  <c r="O8" i="8"/>
  <c r="P8" i="8"/>
  <c r="Q8" i="8"/>
  <c r="R8" i="8"/>
  <c r="S8" i="8"/>
  <c r="T8" i="8"/>
  <c r="U8" i="8"/>
  <c r="V8" i="8"/>
  <c r="W8" i="8"/>
  <c r="X8" i="8"/>
  <c r="Y8" i="8"/>
  <c r="Z8" i="8"/>
  <c r="AA8" i="8"/>
  <c r="AB8" i="8"/>
  <c r="AC8" i="8"/>
  <c r="AD8" i="8"/>
  <c r="AE8" i="8"/>
  <c r="C9" i="8"/>
  <c r="D9" i="8"/>
  <c r="E9" i="8"/>
  <c r="F9" i="8"/>
  <c r="G9" i="8"/>
  <c r="H9" i="8"/>
  <c r="I9" i="8"/>
  <c r="J9" i="8"/>
  <c r="K9" i="8"/>
  <c r="L9" i="8"/>
  <c r="M9" i="8"/>
  <c r="N9" i="8"/>
  <c r="O9" i="8"/>
  <c r="P9" i="8"/>
  <c r="Q9" i="8"/>
  <c r="R9" i="8"/>
  <c r="S9" i="8"/>
  <c r="T9" i="8"/>
  <c r="U9" i="8"/>
  <c r="V9" i="8"/>
  <c r="W9" i="8"/>
  <c r="X9" i="8"/>
  <c r="Y9" i="8"/>
  <c r="Z9" i="8"/>
  <c r="AA9" i="8"/>
  <c r="AB9" i="8"/>
  <c r="AC9" i="8"/>
  <c r="AD9" i="8"/>
  <c r="AE9" i="8"/>
  <c r="C10" i="8"/>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B4" i="8"/>
  <c r="B5" i="8"/>
  <c r="B6" i="8"/>
  <c r="B7" i="8"/>
  <c r="B8" i="8"/>
  <c r="B9" i="8"/>
  <c r="B10" i="8"/>
  <c r="B11" i="8"/>
  <c r="B12" i="8"/>
  <c r="B13" i="8"/>
  <c r="B14" i="8"/>
  <c r="B15" i="8"/>
  <c r="B16" i="8"/>
  <c r="B17" i="8"/>
  <c r="B18" i="8"/>
  <c r="B19" i="8"/>
  <c r="B20" i="8"/>
  <c r="B21" i="8"/>
  <c r="B22" i="8"/>
  <c r="B6" i="9" l="1"/>
  <c r="B5" i="9"/>
  <c r="G37" i="11" l="1"/>
  <c r="G55" i="11"/>
  <c r="C48" i="11"/>
  <c r="G53" i="11"/>
  <c r="G21" i="11"/>
  <c r="C83" i="11"/>
  <c r="C32" i="11"/>
  <c r="G47" i="11"/>
  <c r="C167" i="11"/>
  <c r="C130" i="11"/>
  <c r="C114" i="11"/>
  <c r="C98" i="11"/>
  <c r="C82" i="11"/>
  <c r="C68" i="11"/>
  <c r="C52" i="11"/>
  <c r="C37" i="11"/>
  <c r="C21" i="11"/>
  <c r="C7" i="11"/>
  <c r="G42" i="11"/>
  <c r="G27" i="11"/>
  <c r="G12" i="11"/>
  <c r="C144" i="11"/>
  <c r="C103" i="11"/>
  <c r="C53" i="11"/>
  <c r="C8" i="11"/>
  <c r="G13" i="11"/>
  <c r="C170" i="11"/>
  <c r="C154" i="11"/>
  <c r="C139" i="11"/>
  <c r="C125" i="11"/>
  <c r="C109" i="11"/>
  <c r="C93" i="11"/>
  <c r="C78" i="11"/>
  <c r="C63" i="11"/>
  <c r="C45" i="11"/>
  <c r="C27" i="11"/>
  <c r="C13" i="11"/>
  <c r="G45" i="11"/>
  <c r="G26" i="11"/>
  <c r="G11" i="11"/>
  <c r="C148" i="11"/>
  <c r="C107" i="11"/>
  <c r="C57" i="11"/>
  <c r="G9" i="11"/>
  <c r="C137" i="11"/>
  <c r="C157" i="11"/>
  <c r="C142" i="11"/>
  <c r="C128" i="11"/>
  <c r="C112" i="11"/>
  <c r="C96" i="11"/>
  <c r="C80" i="11"/>
  <c r="C66" i="11"/>
  <c r="C29" i="11"/>
  <c r="C15" i="11"/>
  <c r="G52" i="11"/>
  <c r="G33" i="11"/>
  <c r="G14" i="11"/>
  <c r="C164" i="11"/>
  <c r="C115" i="11"/>
  <c r="C73" i="11"/>
  <c r="C25" i="11"/>
  <c r="G36" i="11"/>
  <c r="C155" i="11"/>
  <c r="C126" i="11"/>
  <c r="C110" i="11"/>
  <c r="C94" i="11"/>
  <c r="C64" i="11"/>
  <c r="C49" i="11"/>
  <c r="C31" i="11"/>
  <c r="C17" i="11"/>
  <c r="G56" i="11"/>
  <c r="G38" i="11"/>
  <c r="G23" i="11"/>
  <c r="G8" i="11"/>
  <c r="C134" i="11"/>
  <c r="C87" i="11"/>
  <c r="C43" i="11"/>
  <c r="G51" i="11"/>
  <c r="C163" i="11"/>
  <c r="C166" i="11"/>
  <c r="C150" i="11"/>
  <c r="C136" i="11"/>
  <c r="C121" i="11"/>
  <c r="C105" i="11"/>
  <c r="C89" i="11"/>
  <c r="C75" i="11"/>
  <c r="C59" i="11"/>
  <c r="C41" i="11"/>
  <c r="C10" i="11"/>
  <c r="G41" i="11"/>
  <c r="G22" i="11"/>
  <c r="G7" i="11"/>
  <c r="C91" i="11"/>
  <c r="C50" i="11"/>
  <c r="G54" i="11"/>
  <c r="C171" i="11"/>
  <c r="C169" i="11"/>
  <c r="C153" i="11"/>
  <c r="C138" i="11"/>
  <c r="C124" i="11"/>
  <c r="C108" i="11"/>
  <c r="C92" i="11"/>
  <c r="C77" i="11"/>
  <c r="C62" i="11"/>
  <c r="C44" i="11"/>
  <c r="C26" i="11"/>
  <c r="C12" i="11"/>
  <c r="G48" i="11"/>
  <c r="G29" i="11"/>
  <c r="G10" i="11"/>
  <c r="C152" i="11"/>
  <c r="C99" i="11"/>
  <c r="C61" i="11"/>
  <c r="C14" i="11"/>
  <c r="G24" i="11"/>
  <c r="C143" i="11"/>
  <c r="C122" i="11"/>
  <c r="C106" i="11"/>
  <c r="C90" i="11"/>
  <c r="C76" i="11"/>
  <c r="C60" i="11"/>
  <c r="C46" i="11"/>
  <c r="G50" i="11"/>
  <c r="G35" i="11"/>
  <c r="G20" i="11"/>
  <c r="C168" i="11"/>
  <c r="C123" i="11"/>
  <c r="C28" i="11"/>
  <c r="G39" i="11"/>
  <c r="C151" i="11"/>
  <c r="C162" i="11"/>
  <c r="C146" i="11"/>
  <c r="C132" i="11"/>
  <c r="C117" i="11"/>
  <c r="C101" i="11"/>
  <c r="C85" i="11"/>
  <c r="C71" i="11"/>
  <c r="C55" i="11"/>
  <c r="C35" i="11"/>
  <c r="C20" i="11"/>
  <c r="C6" i="11"/>
  <c r="G34" i="11"/>
  <c r="G19" i="11"/>
  <c r="C5" i="11"/>
  <c r="C127" i="11"/>
  <c r="C79" i="11"/>
  <c r="C39" i="11"/>
  <c r="G43" i="11"/>
  <c r="C159" i="11"/>
  <c r="C165" i="11"/>
  <c r="C149" i="11"/>
  <c r="C135" i="11"/>
  <c r="C120" i="11"/>
  <c r="C104" i="11"/>
  <c r="C88" i="11"/>
  <c r="C74" i="11"/>
  <c r="C58" i="11"/>
  <c r="C40" i="11"/>
  <c r="C23" i="11"/>
  <c r="C9" i="11"/>
  <c r="G44" i="11"/>
  <c r="G25" i="11"/>
  <c r="G6" i="11"/>
  <c r="C141" i="11"/>
  <c r="C95" i="11"/>
  <c r="C47" i="11"/>
  <c r="G57" i="11"/>
  <c r="G17" i="11"/>
  <c r="C133" i="11"/>
  <c r="C118" i="11"/>
  <c r="C102" i="11"/>
  <c r="C86" i="11"/>
  <c r="C72" i="11"/>
  <c r="C56" i="11"/>
  <c r="C42" i="11"/>
  <c r="C24" i="11"/>
  <c r="C11" i="11"/>
  <c r="G46" i="11"/>
  <c r="G31" i="11"/>
  <c r="G16" i="11"/>
  <c r="C156" i="11"/>
  <c r="C111" i="11"/>
  <c r="C65" i="11"/>
  <c r="C18" i="11"/>
  <c r="G28" i="11"/>
  <c r="C140" i="11"/>
  <c r="C158" i="11"/>
  <c r="C129" i="11"/>
  <c r="C113" i="11"/>
  <c r="C97" i="11"/>
  <c r="C81" i="11"/>
  <c r="C67" i="11"/>
  <c r="C51" i="11"/>
  <c r="C30" i="11"/>
  <c r="C16" i="11"/>
  <c r="G49" i="11"/>
  <c r="G30" i="11"/>
  <c r="G15" i="11"/>
  <c r="C160" i="11"/>
  <c r="C119" i="11"/>
  <c r="C69" i="11"/>
  <c r="C22" i="11"/>
  <c r="G32" i="11"/>
  <c r="C147" i="11"/>
  <c r="C161" i="11"/>
  <c r="C145" i="11"/>
  <c r="C131" i="11"/>
  <c r="C116" i="11"/>
  <c r="C100" i="11"/>
  <c r="C84" i="11"/>
  <c r="C70" i="11"/>
  <c r="C54" i="11"/>
  <c r="C34" i="11"/>
  <c r="C19" i="11"/>
  <c r="G5" i="11"/>
  <c r="G40" i="11"/>
  <c r="G18" i="11"/>
  <c r="D65" i="9"/>
  <c r="D78" i="9"/>
  <c r="D76" i="9"/>
  <c r="D61" i="9"/>
  <c r="D79" i="9"/>
  <c r="D74" i="9"/>
  <c r="D52" i="9"/>
  <c r="D73" i="9"/>
  <c r="D80" i="9"/>
  <c r="D64" i="9"/>
  <c r="D81" i="9"/>
  <c r="D55" i="9"/>
  <c r="D66" i="9"/>
  <c r="D54" i="9"/>
  <c r="D53" i="9"/>
  <c r="D67" i="9"/>
  <c r="D75" i="9"/>
  <c r="D63" i="9"/>
  <c r="D82" i="9"/>
  <c r="D62" i="9"/>
  <c r="D77" i="9"/>
  <c r="D19" i="9"/>
  <c r="D18" i="9"/>
  <c r="D17" i="9"/>
  <c r="B7" i="9"/>
  <c r="D7" i="9"/>
  <c r="F7" i="9"/>
  <c r="F6" i="9"/>
  <c r="D6" i="9"/>
  <c r="C51" i="8" l="1"/>
  <c r="D51" i="8"/>
  <c r="E51" i="8"/>
  <c r="G51" i="8"/>
  <c r="H51" i="8"/>
  <c r="I51" i="8"/>
  <c r="K51" i="8"/>
  <c r="L51" i="8"/>
  <c r="M51" i="8"/>
  <c r="O51" i="8"/>
  <c r="P51" i="8"/>
  <c r="Q51" i="8"/>
  <c r="S51" i="8"/>
  <c r="T51" i="8"/>
  <c r="U51" i="8"/>
  <c r="W51" i="8"/>
  <c r="X51" i="8"/>
  <c r="Y51" i="8"/>
  <c r="AA51" i="8"/>
  <c r="AB51" i="8"/>
  <c r="AC51" i="8"/>
  <c r="AE51" i="8"/>
  <c r="C52" i="8"/>
  <c r="D52" i="8"/>
  <c r="F52" i="8"/>
  <c r="G52" i="8"/>
  <c r="H52" i="8"/>
  <c r="J52" i="8"/>
  <c r="K52" i="8"/>
  <c r="L52" i="8"/>
  <c r="N52" i="8"/>
  <c r="O52" i="8"/>
  <c r="P52" i="8"/>
  <c r="R52" i="8"/>
  <c r="S52" i="8"/>
  <c r="T52" i="8"/>
  <c r="V52" i="8"/>
  <c r="W52" i="8"/>
  <c r="X52" i="8"/>
  <c r="Z52" i="8"/>
  <c r="AA52" i="8"/>
  <c r="AB52" i="8"/>
  <c r="AD52" i="8"/>
  <c r="AE52" i="8"/>
  <c r="C53" i="8"/>
  <c r="E53" i="8"/>
  <c r="F53" i="8"/>
  <c r="G53" i="8"/>
  <c r="I53" i="8"/>
  <c r="J53" i="8"/>
  <c r="K53" i="8"/>
  <c r="M53" i="8"/>
  <c r="N53" i="8"/>
  <c r="O53" i="8"/>
  <c r="Q53" i="8"/>
  <c r="R53" i="8"/>
  <c r="S53" i="8"/>
  <c r="U53" i="8"/>
  <c r="V53" i="8"/>
  <c r="W53" i="8"/>
  <c r="Y53" i="8"/>
  <c r="Z53" i="8"/>
  <c r="AA53" i="8"/>
  <c r="AC53" i="8"/>
  <c r="AD53" i="8"/>
  <c r="AE53" i="8"/>
  <c r="D54" i="8"/>
  <c r="E54" i="8"/>
  <c r="F54" i="8"/>
  <c r="H54" i="8"/>
  <c r="I54" i="8"/>
  <c r="J54" i="8"/>
  <c r="L54" i="8"/>
  <c r="M54" i="8"/>
  <c r="N54" i="8"/>
  <c r="P54" i="8"/>
  <c r="Q54" i="8"/>
  <c r="R54" i="8"/>
  <c r="T54" i="8"/>
  <c r="U54" i="8"/>
  <c r="V54" i="8"/>
  <c r="X54" i="8"/>
  <c r="Y54" i="8"/>
  <c r="Z54" i="8"/>
  <c r="AB54" i="8"/>
  <c r="AC54" i="8"/>
  <c r="AD54" i="8"/>
  <c r="C55" i="8"/>
  <c r="D55" i="8"/>
  <c r="E55" i="8"/>
  <c r="G55" i="8"/>
  <c r="H55" i="8"/>
  <c r="I55" i="8"/>
  <c r="K55" i="8"/>
  <c r="L55" i="8"/>
  <c r="M55" i="8"/>
  <c r="O55" i="8"/>
  <c r="P55" i="8"/>
  <c r="Q55" i="8"/>
  <c r="S55" i="8"/>
  <c r="T55" i="8"/>
  <c r="U55" i="8"/>
  <c r="W55" i="8"/>
  <c r="X55" i="8"/>
  <c r="Y55" i="8"/>
  <c r="AA55" i="8"/>
  <c r="AB55" i="8"/>
  <c r="AC55" i="8"/>
  <c r="AE55" i="8"/>
  <c r="C56" i="8"/>
  <c r="D56" i="8"/>
  <c r="F56" i="8"/>
  <c r="G56" i="8"/>
  <c r="H56" i="8"/>
  <c r="J56" i="8"/>
  <c r="K56" i="8"/>
  <c r="L56" i="8"/>
  <c r="N56" i="8"/>
  <c r="O56" i="8"/>
  <c r="P56" i="8"/>
  <c r="R56" i="8"/>
  <c r="S56" i="8"/>
  <c r="T56" i="8"/>
  <c r="V56" i="8"/>
  <c r="W56" i="8"/>
  <c r="X56" i="8"/>
  <c r="Z56" i="8"/>
  <c r="AA56" i="8"/>
  <c r="AB56" i="8"/>
  <c r="AD56" i="8"/>
  <c r="AE56" i="8"/>
  <c r="C57" i="8"/>
  <c r="E57" i="8"/>
  <c r="F57" i="8"/>
  <c r="G57" i="8"/>
  <c r="I57" i="8"/>
  <c r="J57" i="8"/>
  <c r="K57" i="8"/>
  <c r="M57" i="8"/>
  <c r="N57" i="8"/>
  <c r="O57" i="8"/>
  <c r="Q57" i="8"/>
  <c r="R57" i="8"/>
  <c r="S57" i="8"/>
  <c r="U57" i="8"/>
  <c r="V57" i="8"/>
  <c r="W57" i="8"/>
  <c r="Y57" i="8"/>
  <c r="Z57" i="8"/>
  <c r="AA57" i="8"/>
  <c r="AC57" i="8"/>
  <c r="AD57" i="8"/>
  <c r="AE57" i="8"/>
  <c r="D58" i="8"/>
  <c r="E58" i="8"/>
  <c r="F58" i="8"/>
  <c r="H58" i="8"/>
  <c r="I58" i="8"/>
  <c r="J58" i="8"/>
  <c r="L58" i="8"/>
  <c r="M58" i="8"/>
  <c r="N58" i="8"/>
  <c r="P58" i="8"/>
  <c r="Q58" i="8"/>
  <c r="R58" i="8"/>
  <c r="T58" i="8"/>
  <c r="U58" i="8"/>
  <c r="V58" i="8"/>
  <c r="X58" i="8"/>
  <c r="Y58" i="8"/>
  <c r="Z58" i="8"/>
  <c r="AB58" i="8"/>
  <c r="AC58" i="8"/>
  <c r="AD58" i="8"/>
  <c r="C59" i="8"/>
  <c r="D59" i="8"/>
  <c r="E59" i="8"/>
  <c r="G59" i="8"/>
  <c r="H59" i="8"/>
  <c r="I59" i="8"/>
  <c r="K59" i="8"/>
  <c r="L59" i="8"/>
  <c r="M59" i="8"/>
  <c r="O59" i="8"/>
  <c r="P59" i="8"/>
  <c r="Q59" i="8"/>
  <c r="S59" i="8"/>
  <c r="T59" i="8"/>
  <c r="U59" i="8"/>
  <c r="W59" i="8"/>
  <c r="X59" i="8"/>
  <c r="Y59" i="8"/>
  <c r="AA59" i="8"/>
  <c r="AB59" i="8"/>
  <c r="AC59" i="8"/>
  <c r="AE59" i="8"/>
  <c r="C60" i="8"/>
  <c r="D60" i="8"/>
  <c r="F60" i="8"/>
  <c r="G60" i="8"/>
  <c r="H60" i="8"/>
  <c r="J60" i="8"/>
  <c r="K60" i="8"/>
  <c r="L60" i="8"/>
  <c r="N60" i="8"/>
  <c r="O60" i="8"/>
  <c r="P60" i="8"/>
  <c r="R60" i="8"/>
  <c r="S60" i="8"/>
  <c r="T60" i="8"/>
  <c r="V60" i="8"/>
  <c r="W60" i="8"/>
  <c r="X60" i="8"/>
  <c r="Z60" i="8"/>
  <c r="AA60" i="8"/>
  <c r="AB60" i="8"/>
  <c r="AD60" i="8"/>
  <c r="AE60" i="8"/>
  <c r="C61" i="8"/>
  <c r="E61" i="8"/>
  <c r="F61" i="8"/>
  <c r="G61" i="8"/>
  <c r="I61" i="8"/>
  <c r="J61" i="8"/>
  <c r="K61" i="8"/>
  <c r="M61" i="8"/>
  <c r="N61" i="8"/>
  <c r="O61" i="8"/>
  <c r="Q61" i="8"/>
  <c r="R61" i="8"/>
  <c r="S61" i="8"/>
  <c r="U61" i="8"/>
  <c r="V61" i="8"/>
  <c r="W61" i="8"/>
  <c r="Y61" i="8"/>
  <c r="Z61" i="8"/>
  <c r="AA61" i="8"/>
  <c r="AC61" i="8"/>
  <c r="AD61" i="8"/>
  <c r="AE61" i="8"/>
  <c r="D62" i="8"/>
  <c r="E62" i="8"/>
  <c r="F62" i="8"/>
  <c r="H62" i="8"/>
  <c r="I62" i="8"/>
  <c r="J62" i="8"/>
  <c r="L62" i="8"/>
  <c r="M62" i="8"/>
  <c r="N62" i="8"/>
  <c r="P62" i="8"/>
  <c r="Q62" i="8"/>
  <c r="R62" i="8"/>
  <c r="T62" i="8"/>
  <c r="U62" i="8"/>
  <c r="V62" i="8"/>
  <c r="X62" i="8"/>
  <c r="Y62" i="8"/>
  <c r="Z62" i="8"/>
  <c r="AB62" i="8"/>
  <c r="AC62" i="8"/>
  <c r="AD62" i="8"/>
  <c r="C63" i="8"/>
  <c r="D63" i="8"/>
  <c r="E63" i="8"/>
  <c r="G63" i="8"/>
  <c r="H63" i="8"/>
  <c r="I63" i="8"/>
  <c r="K63" i="8"/>
  <c r="L63" i="8"/>
  <c r="M63" i="8"/>
  <c r="O63" i="8"/>
  <c r="P63" i="8"/>
  <c r="Q63" i="8"/>
  <c r="S63" i="8"/>
  <c r="T63" i="8"/>
  <c r="U63" i="8"/>
  <c r="W63" i="8"/>
  <c r="X63" i="8"/>
  <c r="Y63" i="8"/>
  <c r="AA63" i="8"/>
  <c r="AB63" i="8"/>
  <c r="AC63" i="8"/>
  <c r="AE63" i="8"/>
  <c r="C64" i="8"/>
  <c r="D64" i="8"/>
  <c r="F64" i="8"/>
  <c r="G64" i="8"/>
  <c r="H64" i="8"/>
  <c r="J64" i="8"/>
  <c r="K64" i="8"/>
  <c r="L64" i="8"/>
  <c r="N64" i="8"/>
  <c r="O64" i="8"/>
  <c r="P64" i="8"/>
  <c r="R64" i="8"/>
  <c r="S64" i="8"/>
  <c r="T64" i="8"/>
  <c r="V64" i="8"/>
  <c r="W64" i="8"/>
  <c r="X64" i="8"/>
  <c r="Z64" i="8"/>
  <c r="AA64" i="8"/>
  <c r="AB64" i="8"/>
  <c r="AD64" i="8"/>
  <c r="AE64" i="8"/>
  <c r="C65" i="8"/>
  <c r="E65" i="8"/>
  <c r="F65" i="8"/>
  <c r="G65" i="8"/>
  <c r="I65" i="8"/>
  <c r="J65" i="8"/>
  <c r="K65" i="8"/>
  <c r="M65" i="8"/>
  <c r="N65" i="8"/>
  <c r="O65" i="8"/>
  <c r="Q65" i="8"/>
  <c r="R65" i="8"/>
  <c r="S65" i="8"/>
  <c r="U65" i="8"/>
  <c r="V65" i="8"/>
  <c r="W65" i="8"/>
  <c r="Y65" i="8"/>
  <c r="Z65" i="8"/>
  <c r="AA65" i="8"/>
  <c r="AC65" i="8"/>
  <c r="AD65" i="8"/>
  <c r="AE65" i="8"/>
  <c r="D66" i="8"/>
  <c r="E66" i="8"/>
  <c r="F66" i="8"/>
  <c r="H66" i="8"/>
  <c r="I66" i="8"/>
  <c r="J66" i="8"/>
  <c r="L66" i="8"/>
  <c r="M66" i="8"/>
  <c r="N66" i="8"/>
  <c r="P66" i="8"/>
  <c r="Q66" i="8"/>
  <c r="R66" i="8"/>
  <c r="T66" i="8"/>
  <c r="U66" i="8"/>
  <c r="V66" i="8"/>
  <c r="X66" i="8"/>
  <c r="Y66" i="8"/>
  <c r="Z66" i="8"/>
  <c r="AB66" i="8"/>
  <c r="AC66" i="8"/>
  <c r="AD66" i="8"/>
  <c r="C67" i="8"/>
  <c r="D67" i="8"/>
  <c r="E67" i="8"/>
  <c r="G67" i="8"/>
  <c r="H67" i="8"/>
  <c r="I67" i="8"/>
  <c r="K67" i="8"/>
  <c r="L67" i="8"/>
  <c r="M67" i="8"/>
  <c r="O67" i="8"/>
  <c r="P67" i="8"/>
  <c r="Q67" i="8"/>
  <c r="S67" i="8"/>
  <c r="T67" i="8"/>
  <c r="U67" i="8"/>
  <c r="W67" i="8"/>
  <c r="X67" i="8"/>
  <c r="Y67" i="8"/>
  <c r="AA67" i="8"/>
  <c r="AB67" i="8"/>
  <c r="AC67" i="8"/>
  <c r="AE67" i="8"/>
  <c r="C68" i="8"/>
  <c r="D68" i="8"/>
  <c r="F68" i="8"/>
  <c r="G68" i="8"/>
  <c r="H68" i="8"/>
  <c r="J68" i="8"/>
  <c r="K68" i="8"/>
  <c r="L68" i="8"/>
  <c r="N68" i="8"/>
  <c r="O68" i="8"/>
  <c r="P68" i="8"/>
  <c r="R68" i="8"/>
  <c r="S68" i="8"/>
  <c r="T68" i="8"/>
  <c r="V68" i="8"/>
  <c r="W68" i="8"/>
  <c r="X68" i="8"/>
  <c r="Z68" i="8"/>
  <c r="AA68" i="8"/>
  <c r="AB68" i="8"/>
  <c r="AD68" i="8"/>
  <c r="AE68" i="8"/>
  <c r="C69" i="8"/>
  <c r="E69" i="8"/>
  <c r="F69" i="8"/>
  <c r="G69" i="8"/>
  <c r="I69" i="8"/>
  <c r="J69" i="8"/>
  <c r="K69" i="8"/>
  <c r="M69" i="8"/>
  <c r="N69" i="8"/>
  <c r="O69" i="8"/>
  <c r="Q69" i="8"/>
  <c r="R69" i="8"/>
  <c r="S69" i="8"/>
  <c r="U69" i="8"/>
  <c r="V69" i="8"/>
  <c r="W69" i="8"/>
  <c r="Y69" i="8"/>
  <c r="Z69" i="8"/>
  <c r="AA69" i="8"/>
  <c r="AC69" i="8"/>
  <c r="AD69" i="8"/>
  <c r="AE69" i="8"/>
  <c r="D70" i="8"/>
  <c r="E70" i="8"/>
  <c r="F70" i="8"/>
  <c r="H70" i="8"/>
  <c r="I70" i="8"/>
  <c r="L70" i="8"/>
  <c r="M70" i="8"/>
  <c r="N70" i="8"/>
  <c r="P70" i="8"/>
  <c r="Q70" i="8"/>
  <c r="R70" i="8"/>
  <c r="T70" i="8"/>
  <c r="U70" i="8"/>
  <c r="V70" i="8"/>
  <c r="X70" i="8"/>
  <c r="Y70" i="8"/>
  <c r="Z70" i="8"/>
  <c r="AB70" i="8"/>
  <c r="AC70" i="8"/>
  <c r="AD70" i="8"/>
  <c r="R47" i="8" l="1"/>
  <c r="J23" i="8"/>
  <c r="AD47" i="8"/>
  <c r="N47" i="8"/>
  <c r="F47" i="8"/>
  <c r="F56" i="7" s="1"/>
  <c r="Z47" i="8"/>
  <c r="J47" i="8"/>
  <c r="AD23" i="8"/>
  <c r="N23" i="8"/>
  <c r="AE70" i="8"/>
  <c r="AA70" i="8"/>
  <c r="W70" i="8"/>
  <c r="S70" i="8"/>
  <c r="O70" i="8"/>
  <c r="K70" i="8"/>
  <c r="G70" i="8"/>
  <c r="C70" i="8"/>
  <c r="AB69" i="8"/>
  <c r="X69" i="8"/>
  <c r="T69" i="8"/>
  <c r="P69" i="8"/>
  <c r="L69" i="8"/>
  <c r="H69" i="8"/>
  <c r="D69" i="8"/>
  <c r="AC68" i="8"/>
  <c r="Y68" i="8"/>
  <c r="U68" i="8"/>
  <c r="Q68" i="8"/>
  <c r="M68" i="8"/>
  <c r="I68" i="8"/>
  <c r="E68" i="8"/>
  <c r="AD67" i="8"/>
  <c r="Z67" i="8"/>
  <c r="V67" i="8"/>
  <c r="R67" i="8"/>
  <c r="N67" i="8"/>
  <c r="J67" i="8"/>
  <c r="F67" i="8"/>
  <c r="AE66" i="8"/>
  <c r="AA66" i="8"/>
  <c r="W66" i="8"/>
  <c r="S66" i="8"/>
  <c r="O66" i="8"/>
  <c r="K66" i="8"/>
  <c r="G66" i="8"/>
  <c r="C66" i="8"/>
  <c r="AB65" i="8"/>
  <c r="X65" i="8"/>
  <c r="T65" i="8"/>
  <c r="P65" i="8"/>
  <c r="L65" i="8"/>
  <c r="H65" i="8"/>
  <c r="D65" i="8"/>
  <c r="AC64" i="8"/>
  <c r="Y64" i="8"/>
  <c r="U64" i="8"/>
  <c r="Q64" i="8"/>
  <c r="M64" i="8"/>
  <c r="I64" i="8"/>
  <c r="E64" i="8"/>
  <c r="AD63" i="8"/>
  <c r="Z63" i="8"/>
  <c r="V63" i="8"/>
  <c r="R63" i="8"/>
  <c r="N63" i="8"/>
  <c r="J63" i="8"/>
  <c r="F63" i="8"/>
  <c r="AE62" i="8"/>
  <c r="AA62" i="8"/>
  <c r="W62" i="8"/>
  <c r="S62" i="8"/>
  <c r="O62" i="8"/>
  <c r="K62" i="8"/>
  <c r="G62" i="8"/>
  <c r="C62" i="8"/>
  <c r="AB61" i="8"/>
  <c r="X61" i="8"/>
  <c r="T61" i="8"/>
  <c r="P61" i="8"/>
  <c r="L61" i="8"/>
  <c r="H61" i="8"/>
  <c r="D61" i="8"/>
  <c r="AC60" i="8"/>
  <c r="Y60" i="8"/>
  <c r="U60" i="8"/>
  <c r="Q60" i="8"/>
  <c r="M60" i="8"/>
  <c r="I60" i="8"/>
  <c r="E60" i="8"/>
  <c r="AD59" i="8"/>
  <c r="Z59" i="8"/>
  <c r="V59" i="8"/>
  <c r="R59" i="8"/>
  <c r="N59" i="8"/>
  <c r="J59" i="8"/>
  <c r="F59" i="8"/>
  <c r="AE58" i="8"/>
  <c r="AA58" i="8"/>
  <c r="W58" i="8"/>
  <c r="S58" i="8"/>
  <c r="O58" i="8"/>
  <c r="K58" i="8"/>
  <c r="G58" i="8"/>
  <c r="C58" i="8"/>
  <c r="AB57" i="8"/>
  <c r="X57" i="8"/>
  <c r="T57" i="8"/>
  <c r="P57" i="8"/>
  <c r="L57" i="8"/>
  <c r="H57" i="8"/>
  <c r="D57" i="8"/>
  <c r="AC56" i="8"/>
  <c r="Y56" i="8"/>
  <c r="U56" i="8"/>
  <c r="Q56" i="8"/>
  <c r="M56" i="8"/>
  <c r="I56" i="8"/>
  <c r="E56" i="8"/>
  <c r="AD55" i="8"/>
  <c r="Z55" i="8"/>
  <c r="V55" i="8"/>
  <c r="R55" i="8"/>
  <c r="N55" i="8"/>
  <c r="J55" i="8"/>
  <c r="F55" i="8"/>
  <c r="AD51" i="8"/>
  <c r="Z51" i="8"/>
  <c r="V51" i="8"/>
  <c r="R51" i="8"/>
  <c r="N51" i="8"/>
  <c r="J51" i="8"/>
  <c r="F51" i="8"/>
  <c r="AB47" i="8"/>
  <c r="X47" i="8"/>
  <c r="T47" i="8"/>
  <c r="P47" i="8"/>
  <c r="L47" i="8"/>
  <c r="H47" i="8"/>
  <c r="D47" i="8"/>
  <c r="D56" i="7" s="1"/>
  <c r="AC47" i="8"/>
  <c r="Y47" i="8"/>
  <c r="U47" i="8"/>
  <c r="Q47" i="8"/>
  <c r="M47" i="8"/>
  <c r="I47" i="8"/>
  <c r="E47" i="8"/>
  <c r="E56" i="7" s="1"/>
  <c r="V47" i="8"/>
  <c r="Z23" i="8"/>
  <c r="F23" i="8"/>
  <c r="F55" i="7" s="1"/>
  <c r="AE47" i="8"/>
  <c r="AA47" i="8"/>
  <c r="W47" i="8"/>
  <c r="S47" i="8"/>
  <c r="O47" i="8"/>
  <c r="K47" i="8"/>
  <c r="G47" i="8"/>
  <c r="C47" i="8"/>
  <c r="C56" i="7" s="1"/>
  <c r="J70" i="8"/>
  <c r="V23" i="8"/>
  <c r="R23" i="8"/>
  <c r="AE23" i="8"/>
  <c r="AE54" i="8"/>
  <c r="AA23" i="8"/>
  <c r="AA54" i="8"/>
  <c r="W23" i="8"/>
  <c r="W54" i="8"/>
  <c r="S23" i="8"/>
  <c r="S54" i="8"/>
  <c r="O23" i="8"/>
  <c r="O54" i="8"/>
  <c r="K23" i="8"/>
  <c r="K54" i="8"/>
  <c r="G23" i="8"/>
  <c r="G54" i="8"/>
  <c r="C23" i="8"/>
  <c r="C55" i="7" s="1"/>
  <c r="C54" i="8"/>
  <c r="AB23" i="8"/>
  <c r="AB53" i="8"/>
  <c r="X23" i="8"/>
  <c r="X53" i="8"/>
  <c r="T23" i="8"/>
  <c r="T53" i="8"/>
  <c r="P23" i="8"/>
  <c r="P53" i="8"/>
  <c r="L23" i="8"/>
  <c r="L53" i="8"/>
  <c r="H23" i="8"/>
  <c r="H53" i="8"/>
  <c r="D23" i="8"/>
  <c r="D55" i="7" s="1"/>
  <c r="D53" i="8"/>
  <c r="AC23" i="8"/>
  <c r="AC52" i="8"/>
  <c r="Y23" i="8"/>
  <c r="Y52" i="8"/>
  <c r="U23" i="8"/>
  <c r="U52" i="8"/>
  <c r="Q23" i="8"/>
  <c r="Q52" i="8"/>
  <c r="M23" i="8"/>
  <c r="M52" i="8"/>
  <c r="I23" i="8"/>
  <c r="I52" i="8"/>
  <c r="E23" i="8"/>
  <c r="E55" i="7" s="1"/>
  <c r="E52" i="8"/>
  <c r="B63" i="8"/>
  <c r="B53" i="8"/>
  <c r="B57" i="8"/>
  <c r="B59" i="8"/>
  <c r="B64" i="8" l="1"/>
  <c r="B68" i="8"/>
  <c r="B60" i="8"/>
  <c r="B56" i="8"/>
  <c r="B51" i="8"/>
  <c r="B66" i="8"/>
  <c r="B67" i="8"/>
  <c r="B70" i="8"/>
  <c r="B69" i="8"/>
  <c r="B65" i="8"/>
  <c r="AD71" i="8"/>
  <c r="B58" i="8"/>
  <c r="B61" i="8"/>
  <c r="N71" i="8"/>
  <c r="I71" i="8"/>
  <c r="Q71" i="8"/>
  <c r="Y71" i="8"/>
  <c r="D71" i="8"/>
  <c r="D54" i="7" s="1"/>
  <c r="D60" i="7" s="1"/>
  <c r="L71" i="8"/>
  <c r="T71" i="8"/>
  <c r="AB71" i="8"/>
  <c r="G71" i="8"/>
  <c r="O71" i="8"/>
  <c r="W71" i="8"/>
  <c r="AE71" i="8"/>
  <c r="R71" i="8"/>
  <c r="J71" i="8"/>
  <c r="Z71" i="8"/>
  <c r="F71" i="8"/>
  <c r="F54" i="7" s="1"/>
  <c r="F60" i="7" s="1"/>
  <c r="V71" i="8"/>
  <c r="E71" i="8"/>
  <c r="E54" i="7" s="1"/>
  <c r="E60" i="7" s="1"/>
  <c r="M71" i="8"/>
  <c r="AC71" i="8"/>
  <c r="H71" i="8"/>
  <c r="P71" i="8"/>
  <c r="X71" i="8"/>
  <c r="C71" i="8"/>
  <c r="C54" i="7" s="1"/>
  <c r="C60" i="7" s="1"/>
  <c r="K71" i="8"/>
  <c r="S71" i="8"/>
  <c r="AA71" i="8"/>
  <c r="U71" i="8"/>
  <c r="B55" i="8"/>
  <c r="B54" i="8"/>
  <c r="B62" i="8"/>
  <c r="B52" i="8"/>
  <c r="B47" i="8"/>
  <c r="B56" i="7" s="1"/>
  <c r="B23" i="8"/>
  <c r="B55" i="7" s="1"/>
  <c r="C43" i="9" l="1"/>
  <c r="D43" i="9" s="1"/>
  <c r="B43" i="9"/>
  <c r="C44" i="9"/>
  <c r="D44" i="9" s="1"/>
  <c r="B44" i="9"/>
  <c r="B71" i="8"/>
  <c r="C45" i="9" l="1"/>
  <c r="D45" i="9" s="1"/>
  <c r="B45" i="9"/>
  <c r="C16" i="9"/>
  <c r="D16" i="9" s="1"/>
  <c r="B16" i="9"/>
  <c r="B60" i="7"/>
  <c r="B12" i="9" l="1"/>
  <c r="C20" i="9"/>
  <c r="D20" i="9" s="1"/>
  <c r="B20" i="9"/>
  <c r="D12" i="9"/>
  <c r="F12" i="9"/>
  <c r="B11" i="9"/>
  <c r="D11" i="9" s="1"/>
</calcChain>
</file>

<file path=xl/sharedStrings.xml><?xml version="1.0" encoding="utf-8"?>
<sst xmlns="http://schemas.openxmlformats.org/spreadsheetml/2006/main" count="1185" uniqueCount="389">
  <si>
    <t>DCI</t>
  </si>
  <si>
    <t>Alprazolam</t>
  </si>
  <si>
    <t>Amantadine</t>
  </si>
  <si>
    <t>Amitriptyline</t>
  </si>
  <si>
    <t>Ampicilline</t>
  </si>
  <si>
    <t>Atropine</t>
  </si>
  <si>
    <t>Azathioprine</t>
  </si>
  <si>
    <t>Bromocriptine</t>
  </si>
  <si>
    <t>Bupropion</t>
  </si>
  <si>
    <t>Captopril</t>
  </si>
  <si>
    <t>Carbidopa</t>
  </si>
  <si>
    <t>Cefoxitine</t>
  </si>
  <si>
    <t>Chlorpromazine</t>
  </si>
  <si>
    <t>Citalopram</t>
  </si>
  <si>
    <t>Clindamycine</t>
  </si>
  <si>
    <t>Clomipramine</t>
  </si>
  <si>
    <t>Clonazepam</t>
  </si>
  <si>
    <t>Clorazepate</t>
  </si>
  <si>
    <t>Clozapine</t>
  </si>
  <si>
    <t>Colchicine</t>
  </si>
  <si>
    <t>Cyproheptadine</t>
  </si>
  <si>
    <t>Desloratadine</t>
  </si>
  <si>
    <t>Dexamethasone</t>
  </si>
  <si>
    <t>Diazepam</t>
  </si>
  <si>
    <t>Digoxine</t>
  </si>
  <si>
    <t>Diphenhydramine</t>
  </si>
  <si>
    <t>Disopyramide</t>
  </si>
  <si>
    <t>Domperidone</t>
  </si>
  <si>
    <t>Doxylamine</t>
  </si>
  <si>
    <t>Duloxetine</t>
  </si>
  <si>
    <t>Entacapone</t>
  </si>
  <si>
    <t>Famotidine</t>
  </si>
  <si>
    <t>Fentanyl</t>
  </si>
  <si>
    <t>Fexofenadine</t>
  </si>
  <si>
    <t>Fluvoxamine</t>
  </si>
  <si>
    <t>Hydrocortisone</t>
  </si>
  <si>
    <t>Hydroxyzine</t>
  </si>
  <si>
    <t>Imipramine</t>
  </si>
  <si>
    <t>Ipratropium</t>
  </si>
  <si>
    <t>Levodopa</t>
  </si>
  <si>
    <t>Levomepromazine</t>
  </si>
  <si>
    <t>Lithium</t>
  </si>
  <si>
    <t>Chlorthalidone</t>
  </si>
  <si>
    <t>Cimetidine</t>
  </si>
  <si>
    <t>Dipyridamole</t>
  </si>
  <si>
    <t>Doxepine</t>
  </si>
  <si>
    <t>Haloperidol</t>
  </si>
  <si>
    <t>Loperamide</t>
  </si>
  <si>
    <t>Loxapine</t>
  </si>
  <si>
    <t>Metoprolol</t>
  </si>
  <si>
    <t>Morphine</t>
  </si>
  <si>
    <t>Nifedipine</t>
  </si>
  <si>
    <t>Olanzapine</t>
  </si>
  <si>
    <t>Oxcarbazepine</t>
  </si>
  <si>
    <t>Oxybutynine</t>
  </si>
  <si>
    <t>Prednisone</t>
  </si>
  <si>
    <t>Prednisolone</t>
  </si>
  <si>
    <t>Pimozide</t>
  </si>
  <si>
    <t>Quetiapine</t>
  </si>
  <si>
    <t>Quinidine</t>
  </si>
  <si>
    <t>Risperidone</t>
  </si>
  <si>
    <t>Scopolamine</t>
  </si>
  <si>
    <t>Theophylline</t>
  </si>
  <si>
    <t>Tolterodine</t>
  </si>
  <si>
    <t>Triamterene</t>
  </si>
  <si>
    <t>Trimipramine</t>
  </si>
  <si>
    <t>Warfarine</t>
  </si>
  <si>
    <t>Oxazepam</t>
  </si>
  <si>
    <t>Alimemazine</t>
  </si>
  <si>
    <t>Alverine</t>
  </si>
  <si>
    <t>Atenolol</t>
  </si>
  <si>
    <t>Baclofene</t>
  </si>
  <si>
    <t>Biperidene</t>
  </si>
  <si>
    <t>Carbamazepine</t>
  </si>
  <si>
    <t>Cetirizine</t>
  </si>
  <si>
    <t>Chlordiazepoxide</t>
  </si>
  <si>
    <t>Chlorpheniramine</t>
  </si>
  <si>
    <t>Codeine</t>
  </si>
  <si>
    <t>Dexchlorpheniramine</t>
  </si>
  <si>
    <t>Dosulepine</t>
  </si>
  <si>
    <t>Tramadol</t>
  </si>
  <si>
    <t>Solifenacine</t>
  </si>
  <si>
    <t>Diltiazem</t>
  </si>
  <si>
    <t>Paroxetine</t>
  </si>
  <si>
    <t>Loratadine</t>
  </si>
  <si>
    <t>Lorazepam</t>
  </si>
  <si>
    <t>Maprotiline</t>
  </si>
  <si>
    <t>Meclozine</t>
  </si>
  <si>
    <t>Mequitazine</t>
  </si>
  <si>
    <t>Methadone</t>
  </si>
  <si>
    <t>Methocarbamol</t>
  </si>
  <si>
    <t>Methylprednisolone</t>
  </si>
  <si>
    <t>Midazolam</t>
  </si>
  <si>
    <t>Mirtazapine</t>
  </si>
  <si>
    <t>Oxycodone</t>
  </si>
  <si>
    <t>Phenelzine</t>
  </si>
  <si>
    <t>Piperacilline</t>
  </si>
  <si>
    <t>Pipotiazine</t>
  </si>
  <si>
    <t>Pramipexole</t>
  </si>
  <si>
    <t>Pseudoephedrine</t>
  </si>
  <si>
    <t>Selegiline</t>
  </si>
  <si>
    <t>Sertraline</t>
  </si>
  <si>
    <t>Tizanidine</t>
  </si>
  <si>
    <t>Trazodone</t>
  </si>
  <si>
    <t>Triamcinolone</t>
  </si>
  <si>
    <t>Trihexyphenidyle</t>
  </si>
  <si>
    <t>Triprolidine</t>
  </si>
  <si>
    <t>Tropatepine</t>
  </si>
  <si>
    <t>Trospium</t>
  </si>
  <si>
    <t>Vancomycine</t>
  </si>
  <si>
    <t>Cyamemazine</t>
  </si>
  <si>
    <t>Préambule</t>
  </si>
  <si>
    <t>Fluoxetine</t>
  </si>
  <si>
    <t>Promethazine</t>
  </si>
  <si>
    <t>Metoclopramide</t>
  </si>
  <si>
    <t>Aminophylline</t>
  </si>
  <si>
    <t>Aripiprazole</t>
  </si>
  <si>
    <t>Betaxolol</t>
  </si>
  <si>
    <t>Bisacodyl</t>
  </si>
  <si>
    <t>Chloroquine</t>
  </si>
  <si>
    <t>oui</t>
  </si>
  <si>
    <t>Clidinium</t>
  </si>
  <si>
    <t>Dextromethorphane</t>
  </si>
  <si>
    <t>Escitalopram</t>
  </si>
  <si>
    <t>Estazolam</t>
  </si>
  <si>
    <t>Flupentixol</t>
  </si>
  <si>
    <t>Iproniazide</t>
  </si>
  <si>
    <t>Metformine</t>
  </si>
  <si>
    <t>Milnacipran</t>
  </si>
  <si>
    <t>Nalbuphine</t>
  </si>
  <si>
    <t>Naratriptan</t>
  </si>
  <si>
    <t>Sumatriptan</t>
  </si>
  <si>
    <t>Trandolapril</t>
  </si>
  <si>
    <t>Tranylcypromine</t>
  </si>
  <si>
    <t>Valproate</t>
  </si>
  <si>
    <t>Valpromide</t>
  </si>
  <si>
    <t>Venlafaxine</t>
  </si>
  <si>
    <t>Ziprasidone</t>
  </si>
  <si>
    <t xml:space="preserve">Zolmitriptan </t>
  </si>
  <si>
    <t>Zuclopenthixol</t>
  </si>
  <si>
    <t>non</t>
  </si>
  <si>
    <t>Benazepril</t>
  </si>
  <si>
    <t>Bromazepam</t>
  </si>
  <si>
    <t>Celecoxib</t>
  </si>
  <si>
    <t>Ephedrine</t>
  </si>
  <si>
    <t>Esketamine</t>
  </si>
  <si>
    <t>Fesoterodine</t>
  </si>
  <si>
    <t>Ketamine</t>
  </si>
  <si>
    <t>Levocetirizine</t>
  </si>
  <si>
    <t>Metopimazine</t>
  </si>
  <si>
    <t>Nefopam</t>
  </si>
  <si>
    <t>Neomycine</t>
  </si>
  <si>
    <t>Paliperidone</t>
  </si>
  <si>
    <t>Pheniramine</t>
  </si>
  <si>
    <t>Phenobarbital</t>
  </si>
  <si>
    <t>Pipamperone</t>
  </si>
  <si>
    <t>Cycloserine</t>
  </si>
  <si>
    <t>Dimenhydrinate</t>
  </si>
  <si>
    <t>Penfluridol</t>
  </si>
  <si>
    <t>Sulpiride</t>
  </si>
  <si>
    <t>Methotrexate</t>
  </si>
  <si>
    <t>Gentamicine</t>
  </si>
  <si>
    <t>Guaifenesine</t>
  </si>
  <si>
    <t>Isosorbide</t>
  </si>
  <si>
    <t>Propericiazine</t>
  </si>
  <si>
    <t>Nicorandil</t>
  </si>
  <si>
    <t>Clonidine</t>
  </si>
  <si>
    <t>Moxonidine</t>
  </si>
  <si>
    <t>Doxazosine</t>
  </si>
  <si>
    <t>Prazosine</t>
  </si>
  <si>
    <t>Urapidil</t>
  </si>
  <si>
    <t>Prasugrel</t>
  </si>
  <si>
    <t>Ticlopidine</t>
  </si>
  <si>
    <t>Diosmine</t>
  </si>
  <si>
    <t>Ginkgo biloba</t>
  </si>
  <si>
    <t>Rutoside</t>
  </si>
  <si>
    <t>Glibenclamide</t>
  </si>
  <si>
    <t>Gliclazide</t>
  </si>
  <si>
    <t>Glimépiride</t>
  </si>
  <si>
    <t>Glipizide</t>
  </si>
  <si>
    <t>Hydroxide d'aluminium</t>
  </si>
  <si>
    <t>Phosphate d'aluminium</t>
  </si>
  <si>
    <t>Sucralfate</t>
  </si>
  <si>
    <t>Huile de paraffine</t>
  </si>
  <si>
    <t>Docusate sodique</t>
  </si>
  <si>
    <t>Sodium picosulfate</t>
  </si>
  <si>
    <t>Clobazam</t>
  </si>
  <si>
    <t>Loflazepate</t>
  </si>
  <si>
    <t>Nordazepam</t>
  </si>
  <si>
    <t>Prazepam</t>
  </si>
  <si>
    <t>Nitrazepam</t>
  </si>
  <si>
    <t>Apomorphine</t>
  </si>
  <si>
    <t>Piribedil</t>
  </si>
  <si>
    <t>Ropinirole</t>
  </si>
  <si>
    <t>Rotigotine</t>
  </si>
  <si>
    <t>Dutasteride</t>
  </si>
  <si>
    <t>Finasteride</t>
  </si>
  <si>
    <t>Pentoxifylline</t>
  </si>
  <si>
    <t>Piracetam</t>
  </si>
  <si>
    <t>Moxisylyte</t>
  </si>
  <si>
    <t>Patient n°1</t>
  </si>
  <si>
    <t>Patient n°2</t>
  </si>
  <si>
    <t>Patient n°3</t>
  </si>
  <si>
    <t>Patient n°4</t>
  </si>
  <si>
    <t>Patient n°5</t>
  </si>
  <si>
    <t>Patient n°6</t>
  </si>
  <si>
    <t>Patient n°7</t>
  </si>
  <si>
    <t>Patient n°8</t>
  </si>
  <si>
    <t>Patient n°9</t>
  </si>
  <si>
    <t>Patient n°10</t>
  </si>
  <si>
    <t>Patient n°11</t>
  </si>
  <si>
    <t>Patient n°12</t>
  </si>
  <si>
    <t>Patient n°13</t>
  </si>
  <si>
    <t>Patient n°14</t>
  </si>
  <si>
    <t>Patient n°15</t>
  </si>
  <si>
    <t>Patient n°16</t>
  </si>
  <si>
    <t>Patient n°17</t>
  </si>
  <si>
    <t>Patient n°18</t>
  </si>
  <si>
    <t>Patient n°19</t>
  </si>
  <si>
    <t>Patient n°20</t>
  </si>
  <si>
    <t>Patient n°21</t>
  </si>
  <si>
    <t>Patient n°22</t>
  </si>
  <si>
    <t>Patient n°23</t>
  </si>
  <si>
    <t>Patient n°24</t>
  </si>
  <si>
    <t>Patient n°25</t>
  </si>
  <si>
    <t>Patient n°26</t>
  </si>
  <si>
    <t>Patient n°27</t>
  </si>
  <si>
    <t>Patient n°28</t>
  </si>
  <si>
    <t>Patient n°29</t>
  </si>
  <si>
    <t>Patient n°30</t>
  </si>
  <si>
    <t>DCI 1</t>
  </si>
  <si>
    <t>DCI 2</t>
  </si>
  <si>
    <t>DCI 3</t>
  </si>
  <si>
    <t>DCI 4</t>
  </si>
  <si>
    <t>DCI 5</t>
  </si>
  <si>
    <t>DCI 6</t>
  </si>
  <si>
    <t>DCI 7</t>
  </si>
  <si>
    <t>DCI 8</t>
  </si>
  <si>
    <t>DCI 9</t>
  </si>
  <si>
    <t>DCI 10</t>
  </si>
  <si>
    <t>DCI 11</t>
  </si>
  <si>
    <t>DCI 12</t>
  </si>
  <si>
    <t>DCI 13</t>
  </si>
  <si>
    <t>DCI 14</t>
  </si>
  <si>
    <t>DCI 15</t>
  </si>
  <si>
    <t>DCI 16</t>
  </si>
  <si>
    <t>DCI 17</t>
  </si>
  <si>
    <t>DCI 18</t>
  </si>
  <si>
    <t>DCI 19</t>
  </si>
  <si>
    <t>DCI 20</t>
  </si>
  <si>
    <t>Patient 1</t>
  </si>
  <si>
    <t>Patient 2</t>
  </si>
  <si>
    <t>Patient 3</t>
  </si>
  <si>
    <t>Patient 4</t>
  </si>
  <si>
    <t>Patient 5</t>
  </si>
  <si>
    <t>Patient 6</t>
  </si>
  <si>
    <t>Patient 7</t>
  </si>
  <si>
    <t>Patient 8</t>
  </si>
  <si>
    <t>Patient 9</t>
  </si>
  <si>
    <t>Patient 10</t>
  </si>
  <si>
    <t>Patient 11</t>
  </si>
  <si>
    <t>Patient 12</t>
  </si>
  <si>
    <t>Patient 13</t>
  </si>
  <si>
    <t>Patient 14</t>
  </si>
  <si>
    <t>Patient 15</t>
  </si>
  <si>
    <t>Patient 16</t>
  </si>
  <si>
    <t>Patient 17</t>
  </si>
  <si>
    <t>Patient 18</t>
  </si>
  <si>
    <t>Patient 19</t>
  </si>
  <si>
    <t>Patient 20</t>
  </si>
  <si>
    <t>Patient 21</t>
  </si>
  <si>
    <t>Patient 22</t>
  </si>
  <si>
    <t>Patient 23</t>
  </si>
  <si>
    <t>Patient 24</t>
  </si>
  <si>
    <t>Patient 25</t>
  </si>
  <si>
    <t>Patient 26</t>
  </si>
  <si>
    <t>Patient 27</t>
  </si>
  <si>
    <t>Patient 28</t>
  </si>
  <si>
    <t>Patient 29</t>
  </si>
  <si>
    <t>Patient 30</t>
  </si>
  <si>
    <t>Total</t>
  </si>
  <si>
    <t>Médicaments anticholinergiques</t>
  </si>
  <si>
    <t>Nb molécules prescrites</t>
  </si>
  <si>
    <t>Nb médicaments avec balance bénéfice/risque défavorable</t>
  </si>
  <si>
    <t>dont nb médicaments anticholinergiques</t>
  </si>
  <si>
    <t>dont nb médicaments avec autres risques</t>
  </si>
  <si>
    <t>Médicaments avec autre risque</t>
  </si>
  <si>
    <t>Médicaments avec une balance bénéfice/risque défavorable</t>
  </si>
  <si>
    <t>Digoxine &gt; 0,125 mg/jour</t>
  </si>
  <si>
    <t>Tramadol &gt; 200 mg/jour</t>
  </si>
  <si>
    <t>Clotiazepam &gt; 5 mg/jour</t>
  </si>
  <si>
    <t>Alprazolam &gt; 2 mg/jour</t>
  </si>
  <si>
    <t>Estazolam &gt; 1 mg/jour</t>
  </si>
  <si>
    <t>Loprazolam &gt; 0,5 mg/jour</t>
  </si>
  <si>
    <t>Lorazepam &gt; 3 mg/jour</t>
  </si>
  <si>
    <t>Lormetazepam &gt; 0,5 mg/jour</t>
  </si>
  <si>
    <t>Oxazepam &gt; 30 mg/jour</t>
  </si>
  <si>
    <t>Zolpidem &gt; 5 mg/jour</t>
  </si>
  <si>
    <t>Zopiclone &gt; 3,75 mg/jour</t>
  </si>
  <si>
    <t>Colchicine &gt; 6 mois pour prophylaxie des accès aigus de goutte</t>
  </si>
  <si>
    <t>Cotrimoxazole &gt; 10 jours (sauf traitement dans le cadre des greffes, prévention d'infections chez sujets VIH)</t>
  </si>
  <si>
    <t>Nitrofurantoïne &gt; 7 jours en traitement curatif</t>
  </si>
  <si>
    <t>Inhibiteurs de la pompe à protons &gt; 8 semaines</t>
  </si>
  <si>
    <t>≥ 2 inhibiteurs du système rénine-angiotensine-aldostérone (IEC, ARA)</t>
  </si>
  <si>
    <t>≥ 4 antihypertenseurs</t>
  </si>
  <si>
    <t>Nb duplications médicamenteuses inappropriées</t>
  </si>
  <si>
    <t>≥ 2 antiagrégants plaquettaires</t>
  </si>
  <si>
    <t>≥ 2 AINS (antiinflammatoires non stéroïdiens)</t>
  </si>
  <si>
    <t>≥ 2 benzodiazépines</t>
  </si>
  <si>
    <t>≥ 2 antidépresseurs</t>
  </si>
  <si>
    <t>≥ 2 antipsychotiques</t>
  </si>
  <si>
    <t>≥ 2 diurétiques dans l'hypertension artérielle</t>
  </si>
  <si>
    <t>≥ 2 antalgiques différents du même palier</t>
  </si>
  <si>
    <t>Hydroquinidine</t>
  </si>
  <si>
    <t>Oxomemazine</t>
  </si>
  <si>
    <t>Effets anticholinergiques</t>
  </si>
  <si>
    <t>Autres risques</t>
  </si>
  <si>
    <t>Médicaments potentiellement inappropriés chez la personne âgée
Résultats de l'audit</t>
  </si>
  <si>
    <t>Patients inclus</t>
  </si>
  <si>
    <t>Age moyen :</t>
  </si>
  <si>
    <t>Nombre de patients :</t>
  </si>
  <si>
    <t>Min :</t>
  </si>
  <si>
    <t xml:space="preserve">Max : </t>
  </si>
  <si>
    <t>Médicaments potentiellement inappropriés (MPI)</t>
  </si>
  <si>
    <t>Methyldopa</t>
  </si>
  <si>
    <t>Rilmenidine</t>
  </si>
  <si>
    <t>Troxerutine</t>
  </si>
  <si>
    <t>Indometacine</t>
  </si>
  <si>
    <t>Repaglinide</t>
  </si>
  <si>
    <t>Amisulpride</t>
  </si>
  <si>
    <t>Âge du patient (ans)</t>
  </si>
  <si>
    <r>
      <t xml:space="preserve">Benzodiazépines/apparentés &gt; 4 semaines pour usage hypnotique : </t>
    </r>
    <r>
      <rPr>
        <i/>
        <sz val="10"/>
        <rFont val="Segoe UI Emoji"/>
        <family val="2"/>
      </rPr>
      <t>Estazolam, Loprazolam, Lormetazepam, Nitrazepam, Zolpidem, Zopiclone</t>
    </r>
  </si>
  <si>
    <t>Duplications médicamenteuses inappropriées</t>
  </si>
  <si>
    <t>Nb situations potentiellement inappropriées</t>
  </si>
  <si>
    <t>Doses inadaptées</t>
  </si>
  <si>
    <t>Durées inadaptées</t>
  </si>
  <si>
    <t>soit</t>
  </si>
  <si>
    <t>Nb moyen de molécules prescrites :</t>
  </si>
  <si>
    <t>Nb de patients avec au moins un MPI :</t>
  </si>
  <si>
    <t>Nb moyen par patient de situations potentiellement inappropriées :</t>
  </si>
  <si>
    <t>Max :</t>
  </si>
  <si>
    <t>Situations potentiellement inappropriées</t>
  </si>
  <si>
    <t>Médicaments à balance bénéfice/risque défavorable</t>
  </si>
  <si>
    <t>Médicaments avec une dose inadaptée</t>
  </si>
  <si>
    <t>Médicaments avec une durée inadaptée</t>
  </si>
  <si>
    <t>Nb situations</t>
  </si>
  <si>
    <t>Nb patients</t>
  </si>
  <si>
    <t>% patients</t>
  </si>
  <si>
    <t>Nb</t>
  </si>
  <si>
    <t>Total médicaments à balance bénéfice/risque défavorable</t>
  </si>
  <si>
    <t>Benzodiazépine ou apparenté &gt; demi-dose de l'adulte jeune</t>
  </si>
  <si>
    <t>Molécules prescrites (en DCI)</t>
  </si>
  <si>
    <t>Total de situations potentiellement inappropriées</t>
  </si>
  <si>
    <t>Benzodiazépines &gt; 12 semaines pour usage anxiolytique</t>
  </si>
  <si>
    <t>Benzodiazépines/apparentés &gt; 4 semaines pour usage hypnotique</t>
  </si>
  <si>
    <t>Total duplications médicamenteuses inappropriées</t>
  </si>
  <si>
    <t>Annexe - Médicaments à balance bénéfice/risque défavorable
Détail par molécule</t>
  </si>
  <si>
    <t>Médicaments avec autres risques</t>
  </si>
  <si>
    <t>Médicaments potentiellement inappropriés
 chez la personne âgée
Guide d'utilisation de l'audit</t>
  </si>
  <si>
    <t>Les médicaments prescrits sont précisés dans l'annexe balance BR défavorable.</t>
  </si>
  <si>
    <r>
      <t>Benzodiazépines &gt; 12 semaines pour usage anxiolytique</t>
    </r>
    <r>
      <rPr>
        <i/>
        <sz val="10"/>
        <rFont val="Segoe UI Emoji"/>
        <family val="2"/>
      </rPr>
      <t xml:space="preserve"> : Alprazolam, Bromazepam, Chlordiazepoxide/Clidinium, Clobazam, Clorazepate, Clotiazepam, Diazepam, Loflazepate, Lorazepam, Nordazepam, Oxazepam, Prazepam</t>
    </r>
  </si>
  <si>
    <t>Médicaments potentiellement inappropriés (MPI) - détail par type de situations</t>
  </si>
  <si>
    <t>Notice d'utilisation</t>
  </si>
  <si>
    <t>Présentation de l'outil et objectifs</t>
  </si>
  <si>
    <t>&gt;&gt; POPULATION ETUDIEE</t>
  </si>
  <si>
    <t>&gt;&gt; GRILLE D'AUDIT</t>
  </si>
  <si>
    <r>
      <t xml:space="preserve">&gt; Caractéristique du patient (ligne 2) :
</t>
    </r>
    <r>
      <rPr>
        <sz val="10"/>
        <color theme="1"/>
        <rFont val="Segoe UI Emoji"/>
        <family val="2"/>
      </rPr>
      <t>Renseignez l'âge du patient (</t>
    </r>
    <r>
      <rPr>
        <sz val="10"/>
        <color theme="1"/>
        <rFont val="Calibri"/>
        <family val="2"/>
      </rPr>
      <t>≥</t>
    </r>
    <r>
      <rPr>
        <sz val="10"/>
        <color theme="1"/>
        <rFont val="Segoe UI Emoji"/>
        <family val="2"/>
      </rPr>
      <t xml:space="preserve"> 65 ans) en ligne 2.</t>
    </r>
    <r>
      <rPr>
        <b/>
        <sz val="10"/>
        <color theme="1"/>
        <rFont val="Segoe UI Emoji"/>
        <family val="2"/>
      </rPr>
      <t xml:space="preserve">
</t>
    </r>
    <r>
      <rPr>
        <i/>
        <sz val="10"/>
        <color theme="1"/>
        <rFont val="Segoe UI Emoji"/>
        <family val="2"/>
      </rPr>
      <t>NB : en l'absence de l'âge du patient, les calculs automatiques des MPI ne sont pas réalisés.</t>
    </r>
  </si>
  <si>
    <r>
      <rPr>
        <b/>
        <sz val="10"/>
        <color theme="4"/>
        <rFont val="Segoe UI Emoji"/>
        <family val="2"/>
      </rPr>
      <t xml:space="preserve">&gt; Médicaments à balance bénéfice/risque défavorables (lignes 3 à 23) : </t>
    </r>
    <r>
      <rPr>
        <b/>
        <sz val="10"/>
        <color theme="1"/>
        <rFont val="Segoe UI Emoji"/>
        <family val="2"/>
      </rPr>
      <t xml:space="preserve">
</t>
    </r>
    <r>
      <rPr>
        <sz val="10"/>
        <color theme="1"/>
        <rFont val="Segoe UI Emoji"/>
        <family val="2"/>
      </rPr>
      <t xml:space="preserve">Renseignez les médicaments prescrits en </t>
    </r>
    <r>
      <rPr>
        <b/>
        <sz val="10"/>
        <color theme="1"/>
        <rFont val="Segoe UI Emoji"/>
        <family val="2"/>
      </rPr>
      <t>Dénomination Commune Internationale (DCI) sans mettre les accents le cas échéant</t>
    </r>
    <r>
      <rPr>
        <sz val="10"/>
        <color theme="1"/>
        <rFont val="Segoe UI Emoji"/>
        <family val="2"/>
      </rPr>
      <t xml:space="preserve">. </t>
    </r>
    <r>
      <rPr>
        <i/>
        <sz val="10"/>
        <color theme="1"/>
        <rFont val="Segoe UI Emoji"/>
        <family val="2"/>
      </rPr>
      <t>NB : attention à bien respecter l'orthographe des DCI !</t>
    </r>
    <r>
      <rPr>
        <sz val="10"/>
        <color theme="1"/>
        <rFont val="Segoe UI Emoji"/>
        <family val="2"/>
      </rPr>
      <t xml:space="preserve">
Si une DCI est prescrite sous plusieurs formes galéniques (ex : comprimés à libération immédiate et à libération prolongée), n'indiquez qu'une seule fois la DCI.
</t>
    </r>
    <r>
      <rPr>
        <i/>
        <sz val="10"/>
        <color theme="1"/>
        <rFont val="Segoe UI Emoji"/>
        <family val="2"/>
      </rPr>
      <t>Si un patient a plus de 20 DCI prescrites, vous pouvez ajouter des lignes dans le tableau. Celles-ci doivent être insérées entre les lignes 4 et 23 afin d'être prises en compte dans les formules de calcul automatiques.</t>
    </r>
    <r>
      <rPr>
        <sz val="10"/>
        <color theme="1"/>
        <rFont val="Segoe UI Emoji"/>
        <family val="2"/>
      </rPr>
      <t xml:space="preserve">
Le nombre de médicaments à balance bénéfice/risque défavorable est calculé automatiquement en ligne 54. Il comprend les médicaments à effets anticholinergique (ligne 55) et ceux présentant d'autres risques chez le sujet âgé (ligne 56). Un même médicament peut être à la fois anticholinergique et à autre risque, il ne sera alors compté qu'une seule fois.</t>
    </r>
    <r>
      <rPr>
        <b/>
        <sz val="10"/>
        <color theme="1"/>
        <rFont val="Segoe UI Emoji"/>
        <family val="2"/>
      </rPr>
      <t/>
    </r>
  </si>
  <si>
    <r>
      <rPr>
        <b/>
        <sz val="10"/>
        <color theme="9"/>
        <rFont val="Segoe UI Emoji"/>
        <family val="2"/>
      </rPr>
      <t xml:space="preserve">&gt;  Duplications médicamenteuses inappropriées (lignes 43 à 52) : </t>
    </r>
    <r>
      <rPr>
        <b/>
        <sz val="10"/>
        <color theme="1"/>
        <rFont val="Segoe UI Emoji"/>
        <family val="2"/>
      </rPr>
      <t xml:space="preserve">
</t>
    </r>
    <r>
      <rPr>
        <sz val="10"/>
        <color theme="1"/>
        <rFont val="Segoe UI Emoji"/>
        <family val="2"/>
      </rPr>
      <t>Renseignez pour chaque item :
- "oui" si l'association mentionnée est présente sur l'ordonnance du patient ;
- "non" quand ce n'est pas le cas.
Le nombre de duplications médicamenteuses inappropriées est calculé automatiquement en ligne 59.</t>
    </r>
    <r>
      <rPr>
        <b/>
        <sz val="10"/>
        <color theme="1"/>
        <rFont val="Segoe UI Emoji"/>
        <family val="2"/>
      </rPr>
      <t/>
    </r>
  </si>
  <si>
    <r>
      <rPr>
        <b/>
        <sz val="10"/>
        <color theme="6"/>
        <rFont val="Segoe UI Emoji"/>
        <family val="2"/>
      </rPr>
      <t xml:space="preserve">&gt;  Résultats par patient (lignes 53 à 60) : </t>
    </r>
    <r>
      <rPr>
        <b/>
        <sz val="10"/>
        <color theme="1"/>
        <rFont val="Segoe UI Emoji"/>
        <family val="2"/>
      </rPr>
      <t xml:space="preserve">
</t>
    </r>
    <r>
      <rPr>
        <sz val="10"/>
        <color theme="1"/>
        <rFont val="Segoe UI Emoji"/>
        <family val="2"/>
      </rPr>
      <t xml:space="preserve">Le nombre de molécules prescrites et le nombre de médicaments potentiellement inappropriés pour chaque type de situation sont calculés automatiquement, ainsi que le nombre total de situations de médicaments potentiellement inappropriés.
</t>
    </r>
    <r>
      <rPr>
        <i/>
        <sz val="10"/>
        <color theme="1"/>
        <rFont val="Segoe UI Emoji"/>
        <family val="2"/>
      </rPr>
      <t>NB : un médicament peut être comptabilisé plusieurs fois s'il répond à plusieurs critères (ex : balance bénéfice/risque défavorable et durée de traitement inadaptée)</t>
    </r>
  </si>
  <si>
    <t>&gt;&gt; RESULTATS</t>
  </si>
  <si>
    <t>Cet onglet présente les résultats de l'audit :
- Pourcentage de patients avec au moins un médicament potentiellement inapproprié ;
- Nombre moyen de situations potentiellement inappropriées par patient (balance bénéfice/risque défavorable, dose inadaptée, durée inadaptée, duplication médicamenteuse inappropriée) ;
- Pour chaque situation : nombre de situations relevées, nombre de patients concernés et détail par item évalué.</t>
  </si>
  <si>
    <r>
      <t xml:space="preserve">Les prescriptions médicamenteuses inappropriées chez la personne âgée peuvent être de trois types : 
- </t>
    </r>
    <r>
      <rPr>
        <b/>
        <sz val="10"/>
        <color theme="1"/>
        <rFont val="Segoe UI Emoji"/>
        <family val="2"/>
      </rPr>
      <t>overuse</t>
    </r>
    <r>
      <rPr>
        <sz val="10"/>
        <color theme="1"/>
        <rFont val="Segoe UI Emoji"/>
        <family val="2"/>
      </rPr>
      <t xml:space="preserve"> (sur-utilisation) : médicaments sans indication ou dupliqués ;
- </t>
    </r>
    <r>
      <rPr>
        <b/>
        <sz val="10"/>
        <color theme="1"/>
        <rFont val="Segoe UI Emoji"/>
        <family val="2"/>
      </rPr>
      <t>underuse</t>
    </r>
    <r>
      <rPr>
        <sz val="10"/>
        <color theme="1"/>
        <rFont val="Segoe UI Emoji"/>
        <family val="2"/>
      </rPr>
      <t xml:space="preserve"> (sous-utilisation) : conditions cliniques qui nécessiteraient un traitement ;
- </t>
    </r>
    <r>
      <rPr>
        <b/>
        <sz val="10"/>
        <color theme="1"/>
        <rFont val="Segoe UI Emoji"/>
        <family val="2"/>
      </rPr>
      <t>misuse</t>
    </r>
    <r>
      <rPr>
        <sz val="10"/>
        <color theme="1"/>
        <rFont val="Segoe UI Emoji"/>
        <family val="2"/>
      </rPr>
      <t xml:space="preserve"> (mésusage) : médicaments potentiellement inappropriés en termes de rapport bénéfice/risque (BR) défavorable et/ou d'une efficacité discutable, de durée/dose inadaptées ; interactions potentiellement inappropriées avec certaines conditions cliniques et entre médicaments.</t>
    </r>
  </si>
  <si>
    <t>Total médicaments avec une dose inadaptée</t>
  </si>
  <si>
    <t>Total médicaments avec une durée inadaptée</t>
  </si>
  <si>
    <t>Nb médicaments avec une dose inadaptée</t>
  </si>
  <si>
    <t>Nb médicaments avec une durée inadaptée</t>
  </si>
  <si>
    <r>
      <t xml:space="preserve">La grille de recueil fournie est en partie automatisée. Des menus déroulants facilitent le remplissage de la grille et permettent la synthèse automatique des résultats de l’évaluation.
La grille se décompose en 4 parties permettant d'évaluer différentes situations de médicaments potentiellement inappropriés (MPI) :
- </t>
    </r>
    <r>
      <rPr>
        <b/>
        <sz val="10"/>
        <color theme="4"/>
        <rFont val="Segoe UI Emoji"/>
        <family val="2"/>
      </rPr>
      <t>Médicaments à balance bénéfice/risque défavorables (effets anticholinergiques et/ou autres risques)</t>
    </r>
    <r>
      <rPr>
        <sz val="10"/>
        <color theme="1"/>
        <rFont val="Segoe UI Emoji"/>
        <family val="2"/>
      </rPr>
      <t xml:space="preserve"> ;
- </t>
    </r>
    <r>
      <rPr>
        <b/>
        <sz val="10"/>
        <color theme="5"/>
        <rFont val="Segoe UI Emoji"/>
        <family val="2"/>
      </rPr>
      <t>Médicaments avec une dose inadaptée</t>
    </r>
    <r>
      <rPr>
        <sz val="10"/>
        <color theme="1"/>
        <rFont val="Segoe UI Emoji"/>
        <family val="2"/>
      </rPr>
      <t xml:space="preserve"> ;
- </t>
    </r>
    <r>
      <rPr>
        <b/>
        <sz val="10"/>
        <color theme="7"/>
        <rFont val="Segoe UI Emoji"/>
        <family val="2"/>
      </rPr>
      <t>Médicaments avec une durée inadaptée</t>
    </r>
    <r>
      <rPr>
        <sz val="10"/>
        <color theme="1"/>
        <rFont val="Segoe UI Emoji"/>
        <family val="2"/>
      </rPr>
      <t xml:space="preserve"> ;
- </t>
    </r>
    <r>
      <rPr>
        <b/>
        <sz val="10"/>
        <color theme="9"/>
        <rFont val="Segoe UI Emoji"/>
        <family val="2"/>
      </rPr>
      <t>Duplications médicamenteuses inappropriées</t>
    </r>
    <r>
      <rPr>
        <sz val="10"/>
        <color theme="1"/>
        <rFont val="Segoe UI Emoji"/>
        <family val="2"/>
      </rPr>
      <t>.
Chaque partie peut être renseignée indépendamment des autres. Le coordonnateur de l'audit peut choisir d'effectuer tout ou partie de la grille.</t>
    </r>
  </si>
  <si>
    <r>
      <rPr>
        <b/>
        <sz val="10"/>
        <color theme="7"/>
        <rFont val="Segoe UI Emoji"/>
        <family val="2"/>
      </rPr>
      <t xml:space="preserve">&gt; Médicaments avec une durée inadaptée (lignes 36 à 42) : </t>
    </r>
    <r>
      <rPr>
        <b/>
        <sz val="10"/>
        <color theme="1"/>
        <rFont val="Segoe UI Emoji"/>
        <family val="2"/>
      </rPr>
      <t xml:space="preserve">
</t>
    </r>
    <r>
      <rPr>
        <sz val="10"/>
        <color theme="1"/>
        <rFont val="Segoe UI Emoji"/>
        <family val="2"/>
      </rPr>
      <t>Renseignez pour chaque item :
- "oui" si la durée de prescription du médicament est supérieure à celle indiquée ;
- "non" quand la durée est inférieure ou égale à celle indiquée ;
- "pas de données" quand le médicament est prescrit chez ce patient mais que vous n'avez pas l'historique de prescription ;
- "non concerné" quand le médicament n'est pas prescrit chez ce patient.
Le nombre de médicaments à une durée inadaptée est calculé automatiquement en ligne 58.</t>
    </r>
    <r>
      <rPr>
        <b/>
        <sz val="10"/>
        <color theme="1"/>
        <rFont val="Segoe UI Emoji"/>
        <family val="2"/>
      </rPr>
      <t/>
    </r>
  </si>
  <si>
    <r>
      <rPr>
        <b/>
        <sz val="10"/>
        <color theme="5"/>
        <rFont val="Segoe UI Emoji"/>
        <family val="2"/>
      </rPr>
      <t xml:space="preserve">&gt; Médicaments avec une dose inadaptée (lignes 24 à 35) : </t>
    </r>
    <r>
      <rPr>
        <b/>
        <sz val="10"/>
        <color theme="1"/>
        <rFont val="Segoe UI Emoji"/>
        <family val="2"/>
      </rPr>
      <t xml:space="preserve">
</t>
    </r>
    <r>
      <rPr>
        <sz val="10"/>
        <color theme="1"/>
        <rFont val="Segoe UI Emoji"/>
        <family val="2"/>
      </rPr>
      <t>Renseignez pour chaque item :
- "oui" si la dose prescrite est supérieure à celle indiquée ;
- "non" quand la dose est inférieure ou égale à celle indiquée ;
- "non concerné" quand le médicament n'est pas prescrit chez ce patient.
Le nombre de médicaments à une dose inadaptée est calculé automatiquement en ligne 57.</t>
    </r>
    <r>
      <rPr>
        <b/>
        <sz val="10"/>
        <color theme="1"/>
        <rFont val="Segoe UI Emoji"/>
        <family val="2"/>
      </rPr>
      <t/>
    </r>
  </si>
  <si>
    <t>&gt;&gt; ANNEXE BALANCE BR DEFAVORABLE</t>
  </si>
  <si>
    <t>Cet onglet permet d'identifier pour chaque molécule à balance bénéfice/risque défavorable le nombre de patients concernés.</t>
  </si>
  <si>
    <t>Chlorphenamine</t>
  </si>
  <si>
    <t>Chlortalidone</t>
  </si>
  <si>
    <t>Ciclosporine</t>
  </si>
  <si>
    <t>Zolmitriptan</t>
  </si>
  <si>
    <t>V2_décembre 2025</t>
  </si>
  <si>
    <r>
      <t xml:space="preserve">Les patients éligibles pour cet audit sont les patients âgés de </t>
    </r>
    <r>
      <rPr>
        <b/>
        <sz val="10"/>
        <color theme="1"/>
        <rFont val="Segoe UI Emoji"/>
        <family val="2"/>
      </rPr>
      <t>75 ans et plus ou de 65 à 74 ans et polypathologiques</t>
    </r>
    <r>
      <rPr>
        <sz val="10"/>
        <color theme="1"/>
        <rFont val="Segoe UI Emoji"/>
        <family val="2"/>
      </rPr>
      <t xml:space="preserve">, présents dans l'établissement entre le </t>
    </r>
    <r>
      <rPr>
        <u/>
        <sz val="10"/>
        <color theme="1"/>
        <rFont val="Segoe UI Emoji"/>
        <family val="2"/>
      </rPr>
      <t>1er janvier 2025 et le 31 décembre 2025</t>
    </r>
    <r>
      <rPr>
        <sz val="10"/>
        <color theme="1"/>
        <rFont val="Segoe UI Emoji"/>
        <family val="2"/>
      </rPr>
      <t xml:space="preserve">.
Un nombre de </t>
    </r>
    <r>
      <rPr>
        <b/>
        <sz val="10"/>
        <color theme="1"/>
        <rFont val="Segoe UI Emoji"/>
        <family val="2"/>
      </rPr>
      <t>30 dossiers patients</t>
    </r>
    <r>
      <rPr>
        <sz val="10"/>
        <color theme="1"/>
        <rFont val="Segoe UI Emoji"/>
        <family val="2"/>
      </rPr>
      <t xml:space="preserve"> a été choisi à la fois pour des raisons de faisabilité et de validité des résultats. </t>
    </r>
    <r>
      <rPr>
        <i/>
        <sz val="10"/>
        <color theme="1"/>
        <rFont val="Segoe UI Emoji"/>
        <family val="2"/>
      </rPr>
      <t>Si vous souhaitez réaliser l'audit sur un nombre plus important de patients, vous pouvez ajouter des colonnes supplémentaires. Celles-ci doivent être insérées avant la colonne AE (Patient n°30) afin d'être prises en compte dans les formules de calcul automatiques.</t>
    </r>
    <r>
      <rPr>
        <sz val="10"/>
        <color theme="1"/>
        <rFont val="Segoe UI Emoji"/>
        <family val="2"/>
      </rPr>
      <t xml:space="preserve">
Dans chaque établissement, le recueil de données est placé sous la responsabilité du coordonnateur de l’audit qui en assure la conservation et la confidentialité. Les sources de données sont la dernière ordonnance du patient et le dossier patient. Les réponses sont recueillies, de manière </t>
    </r>
    <r>
      <rPr>
        <b/>
        <sz val="10"/>
        <color theme="1"/>
        <rFont val="Segoe UI Emoji"/>
        <family val="2"/>
      </rPr>
      <t>anonyme</t>
    </r>
    <r>
      <rPr>
        <sz val="10"/>
        <color theme="1"/>
        <rFont val="Segoe UI Emoji"/>
        <family val="2"/>
      </rPr>
      <t>, sur la grille fournie par l’OMEDIT Pays de la Loire.</t>
    </r>
  </si>
  <si>
    <r>
      <t xml:space="preserve">Cet audit s’inscrit dans une démarche régionale d’amélioration des pratiques de prescriptions médicamenteuses chez la personne âgée. L’objectif est de réaliser un état des lieux des médicaments potentiellement inappropriés (MPI) sur </t>
    </r>
    <r>
      <rPr>
        <b/>
        <sz val="10"/>
        <color theme="1"/>
        <rFont val="Segoe UI Emoji"/>
        <family val="2"/>
      </rPr>
      <t>30 patients âgés de 75 ans et plus ou de 65 à 74 ans et polypathologiques</t>
    </r>
    <r>
      <rPr>
        <sz val="10"/>
        <color theme="1"/>
        <rFont val="Segoe UI Emoji"/>
        <family val="2"/>
      </rPr>
      <t xml:space="preserve">.
Cette évaluation est demandée aux établissements de santé de la région Pays de la Loire dans le cadre de leur Contrat d’Amélioration de la Qualité et de l’Efficience des Soins sur les </t>
    </r>
    <r>
      <rPr>
        <b/>
        <sz val="10"/>
        <color theme="1"/>
        <rFont val="Segoe UI Emoji"/>
        <family val="2"/>
      </rPr>
      <t>données de l'année 2025</t>
    </r>
    <r>
      <rPr>
        <sz val="10"/>
        <color theme="1"/>
        <rFont val="Segoe UI Emoji"/>
        <family val="2"/>
      </rPr>
      <t xml:space="preserve">.
Cet outil comprend </t>
    </r>
    <r>
      <rPr>
        <b/>
        <sz val="10"/>
        <color theme="1"/>
        <rFont val="Segoe UI Emoji"/>
        <family val="2"/>
      </rPr>
      <t>4 onglets</t>
    </r>
    <r>
      <rPr>
        <sz val="10"/>
        <color theme="1"/>
        <rFont val="Segoe UI Emoji"/>
        <family val="2"/>
      </rPr>
      <t xml:space="preserve"> : 
- </t>
    </r>
    <r>
      <rPr>
        <b/>
        <sz val="10"/>
        <color rgb="FF4BACC6"/>
        <rFont val="Segoe UI Emoji"/>
        <family val="2"/>
      </rPr>
      <t>"Lisez-moi"</t>
    </r>
    <r>
      <rPr>
        <sz val="10"/>
        <color rgb="FF4BACC6"/>
        <rFont val="Segoe UI Emoji"/>
        <family val="2"/>
      </rPr>
      <t xml:space="preserve"> </t>
    </r>
    <r>
      <rPr>
        <sz val="10"/>
        <rFont val="Segoe UI Emoji"/>
        <family val="2"/>
      </rPr>
      <t xml:space="preserve">: présentation de l'outil et des modalités de remplissage de la grille d'audit ; </t>
    </r>
    <r>
      <rPr>
        <sz val="10"/>
        <color theme="1"/>
        <rFont val="Segoe UI Emoji"/>
        <family val="2"/>
      </rPr>
      <t xml:space="preserve">
- </t>
    </r>
    <r>
      <rPr>
        <b/>
        <sz val="10"/>
        <color rgb="FF034EA2"/>
        <rFont val="Segoe UI Emoji"/>
        <family val="2"/>
      </rPr>
      <t>"Grille d'audit"</t>
    </r>
    <r>
      <rPr>
        <sz val="10"/>
        <rFont val="Segoe UI Emoji"/>
        <family val="2"/>
      </rPr>
      <t xml:space="preserve"> : à renseigner à partir des ordonnances des patients et/ou du dossier médical ;</t>
    </r>
    <r>
      <rPr>
        <sz val="10"/>
        <color rgb="FF034EA2"/>
        <rFont val="Segoe UI Emoji"/>
        <family val="2"/>
      </rPr>
      <t xml:space="preserve">
-</t>
    </r>
    <r>
      <rPr>
        <sz val="10"/>
        <color theme="1"/>
        <rFont val="Segoe UI Emoji"/>
        <family val="2"/>
      </rPr>
      <t xml:space="preserve"> </t>
    </r>
    <r>
      <rPr>
        <b/>
        <sz val="10"/>
        <color rgb="FF8DC63F"/>
        <rFont val="Segoe UI Emoji"/>
        <family val="2"/>
      </rPr>
      <t>"Résultats"</t>
    </r>
    <r>
      <rPr>
        <sz val="10"/>
        <color theme="1"/>
        <rFont val="Segoe UI Emoji"/>
        <family val="2"/>
      </rPr>
      <t xml:space="preserve"> et </t>
    </r>
    <r>
      <rPr>
        <b/>
        <sz val="10"/>
        <color rgb="FF8DC63F"/>
        <rFont val="Segoe UI Emoji"/>
        <family val="2"/>
      </rPr>
      <t>"Annexe balance BR défavorable"</t>
    </r>
    <r>
      <rPr>
        <sz val="10"/>
        <color rgb="FF8DC63F"/>
        <rFont val="Segoe UI Emoji"/>
        <family val="2"/>
      </rPr>
      <t xml:space="preserve"> </t>
    </r>
    <r>
      <rPr>
        <sz val="10"/>
        <rFont val="Segoe UI Emoji"/>
        <family val="2"/>
      </rPr>
      <t>: présentation des résultats de l'audit et du détail des molécules à balance bénéfice/risque défavorable retrouvées dans les prescriptions des patients.</t>
    </r>
    <r>
      <rPr>
        <sz val="10"/>
        <color theme="1"/>
        <rFont val="Segoe UI Emoji"/>
        <family val="2"/>
      </rPr>
      <t xml:space="preserve">
La grille d'audit a été construite à partir des référentiels suivants :
- "REMEDI[e]S - REvue des prescriptions MEDIcamenteuses potentiellement inapproprié[e]s chez les Seniors" (Roux B. et al., 2021) ;
- "Les échelles anticholinergiques : usage en psychiatrie et mise à jour de l’échelle d’imprégnation anticholinergique" (Javelot H. et al.,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</si>
</sst>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11"/>
      <color theme="1"/>
      <name val="Segoe UI Emoji"/>
      <family val="2"/>
    </font>
    <font>
      <sz val="11"/>
      <name val="Segoe UI Emoji"/>
      <family val="2"/>
    </font>
    <font>
      <b/>
      <sz val="11"/>
      <name val="Segoe UI Emoji"/>
      <family val="2"/>
    </font>
    <font>
      <b/>
      <sz val="11"/>
      <color theme="0"/>
      <name val="Segoe UI Emoji"/>
      <family val="2"/>
    </font>
    <font>
      <sz val="11"/>
      <color theme="0"/>
      <name val="Segoe UI Emoji"/>
      <family val="2"/>
    </font>
    <font>
      <b/>
      <sz val="10"/>
      <name val="Segoe UI Emoji"/>
      <family val="2"/>
    </font>
    <font>
      <b/>
      <sz val="10"/>
      <color theme="0"/>
      <name val="Segoe UI Emoji"/>
      <family val="2"/>
    </font>
    <font>
      <sz val="10"/>
      <color theme="1"/>
      <name val="Segoe UI Emoji"/>
      <family val="2"/>
    </font>
    <font>
      <sz val="10"/>
      <name val="Segoe UI Emoji"/>
      <family val="2"/>
    </font>
    <font>
      <i/>
      <sz val="10"/>
      <name val="Segoe UI Emoji"/>
      <family val="2"/>
    </font>
    <font>
      <sz val="10"/>
      <name val="Calibri"/>
      <family val="2"/>
    </font>
    <font>
      <b/>
      <sz val="12"/>
      <color theme="0"/>
      <name val="Segoe UI Emoji"/>
      <family val="2"/>
    </font>
    <font>
      <sz val="11"/>
      <color theme="1"/>
      <name val="Calibri"/>
      <family val="2"/>
      <scheme val="minor"/>
    </font>
    <font>
      <b/>
      <sz val="11"/>
      <color theme="0"/>
      <name val="Calibri"/>
      <family val="2"/>
      <scheme val="minor"/>
    </font>
    <font>
      <b/>
      <sz val="10"/>
      <color theme="1"/>
      <name val="Segoe UI Emoji"/>
      <family val="2"/>
    </font>
    <font>
      <sz val="10"/>
      <color rgb="FF034EA2"/>
      <name val="Segoe UI Emoji"/>
      <family val="2"/>
    </font>
    <font>
      <i/>
      <sz val="10"/>
      <color theme="1"/>
      <name val="Segoe UI Emoji"/>
      <family val="2"/>
    </font>
    <font>
      <i/>
      <sz val="10"/>
      <color theme="4"/>
      <name val="Segoe UI Emoji"/>
      <family val="2"/>
    </font>
    <font>
      <sz val="10"/>
      <color rgb="FF4BACC6"/>
      <name val="Segoe UI Emoji"/>
      <family val="2"/>
    </font>
    <font>
      <sz val="10"/>
      <color rgb="FF8DC63F"/>
      <name val="Segoe UI Emoji"/>
      <family val="2"/>
    </font>
    <font>
      <b/>
      <sz val="10"/>
      <color rgb="FF4BACC6"/>
      <name val="Segoe UI Emoji"/>
      <family val="2"/>
    </font>
    <font>
      <b/>
      <sz val="10"/>
      <color rgb="FF034EA2"/>
      <name val="Segoe UI Emoji"/>
      <family val="2"/>
    </font>
    <font>
      <b/>
      <sz val="10"/>
      <color rgb="FF8DC63F"/>
      <name val="Segoe UI Emoji"/>
      <family val="2"/>
    </font>
    <font>
      <b/>
      <sz val="10"/>
      <color theme="4"/>
      <name val="Segoe UI Emoji"/>
      <family val="2"/>
    </font>
    <font>
      <b/>
      <sz val="10"/>
      <color theme="6"/>
      <name val="Segoe UI Emoji"/>
      <family val="2"/>
    </font>
    <font>
      <b/>
      <sz val="10"/>
      <color theme="5"/>
      <name val="Segoe UI Emoji"/>
      <family val="2"/>
    </font>
    <font>
      <b/>
      <sz val="10"/>
      <color theme="7"/>
      <name val="Segoe UI Emoji"/>
      <family val="2"/>
    </font>
    <font>
      <b/>
      <sz val="10"/>
      <color theme="9"/>
      <name val="Segoe UI Emoji"/>
      <family val="2"/>
    </font>
    <font>
      <sz val="10"/>
      <color theme="1"/>
      <name val="Calibri"/>
      <family val="2"/>
    </font>
    <font>
      <u/>
      <sz val="10"/>
      <color theme="1"/>
      <name val="Segoe UI Emoji"/>
      <family val="2"/>
    </font>
  </fonts>
  <fills count="18">
    <fill>
      <patternFill patternType="none"/>
    </fill>
    <fill>
      <patternFill patternType="gray125"/>
    </fill>
    <fill>
      <patternFill patternType="solid">
        <fgColor rgb="FF034EA2"/>
        <bgColor indexed="64"/>
      </patternFill>
    </fill>
    <fill>
      <patternFill patternType="solid">
        <fgColor rgb="FF8DC63F"/>
        <bgColor indexed="64"/>
      </patternFill>
    </fill>
    <fill>
      <patternFill patternType="solid">
        <fgColor rgb="FF4BACC6"/>
        <bgColor indexed="64"/>
      </patternFill>
    </fill>
    <fill>
      <patternFill patternType="solid">
        <fgColor theme="4" tint="0.59999389629810485"/>
        <bgColor indexed="64"/>
      </patternFill>
    </fill>
    <fill>
      <patternFill patternType="solid">
        <fgColor theme="9"/>
        <bgColor indexed="64"/>
      </patternFill>
    </fill>
    <fill>
      <patternFill patternType="solid">
        <fgColor rgb="FFC00000"/>
        <bgColor indexed="64"/>
      </patternFill>
    </fill>
    <fill>
      <patternFill patternType="solid">
        <fgColor theme="4"/>
        <bgColor indexed="64"/>
      </patternFill>
    </fill>
    <fill>
      <patternFill patternType="solid">
        <fgColor theme="5"/>
        <bgColor indexed="64"/>
      </patternFill>
    </fill>
    <fill>
      <patternFill patternType="solid">
        <fgColor theme="5" tint="0.59999389629810485"/>
        <bgColor indexed="64"/>
      </patternFill>
    </fill>
    <fill>
      <patternFill patternType="solid">
        <fgColor theme="7"/>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6"/>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rgb="FF8DC63F"/>
      </left>
      <right/>
      <top style="thin">
        <color rgb="FF8DC63F"/>
      </top>
      <bottom style="thin">
        <color rgb="FF8DC63F"/>
      </bottom>
      <diagonal/>
    </border>
    <border>
      <left/>
      <right/>
      <top style="thin">
        <color rgb="FF8DC63F"/>
      </top>
      <bottom style="thin">
        <color rgb="FF8DC63F"/>
      </bottom>
      <diagonal/>
    </border>
    <border>
      <left/>
      <right style="thin">
        <color rgb="FF8DC63F"/>
      </right>
      <top style="thin">
        <color rgb="FF8DC63F"/>
      </top>
      <bottom style="thin">
        <color rgb="FF8DC63F"/>
      </bottom>
      <diagonal/>
    </border>
    <border>
      <left style="thin">
        <color theme="4"/>
      </left>
      <right style="thin">
        <color theme="4"/>
      </right>
      <top style="thin">
        <color theme="4"/>
      </top>
      <bottom style="thin">
        <color theme="4"/>
      </bottom>
      <diagonal/>
    </border>
    <border>
      <left style="thin">
        <color rgb="FF4BACC6"/>
      </left>
      <right style="thin">
        <color rgb="FF4BACC6"/>
      </right>
      <top style="thin">
        <color rgb="FF4BACC6"/>
      </top>
      <bottom style="thin">
        <color rgb="FF4BACC6"/>
      </bottom>
      <diagonal/>
    </border>
    <border>
      <left style="thin">
        <color theme="5"/>
      </left>
      <right style="thin">
        <color theme="5"/>
      </right>
      <top style="thin">
        <color theme="5"/>
      </top>
      <bottom style="thin">
        <color theme="5"/>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7"/>
      </left>
      <right style="thin">
        <color theme="7"/>
      </right>
      <top style="thin">
        <color theme="7"/>
      </top>
      <bottom style="thin">
        <color theme="7"/>
      </bottom>
      <diagonal/>
    </border>
    <border>
      <left style="thin">
        <color theme="7"/>
      </left>
      <right/>
      <top style="thin">
        <color theme="7"/>
      </top>
      <bottom style="thin">
        <color theme="7"/>
      </bottom>
      <diagonal/>
    </border>
    <border>
      <left/>
      <right/>
      <top style="thin">
        <color theme="7"/>
      </top>
      <bottom style="thin">
        <color theme="7"/>
      </bottom>
      <diagonal/>
    </border>
    <border>
      <left style="thin">
        <color theme="9"/>
      </left>
      <right style="thin">
        <color theme="9"/>
      </right>
      <top style="thin">
        <color theme="9"/>
      </top>
      <bottom style="thin">
        <color theme="9"/>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style="thin">
        <color rgb="FF4BACC6"/>
      </left>
      <right/>
      <top style="thin">
        <color rgb="FF4BACC6"/>
      </top>
      <bottom style="thin">
        <color rgb="FF4BACC6"/>
      </bottom>
      <diagonal/>
    </border>
    <border>
      <left/>
      <right/>
      <top style="thin">
        <color rgb="FF4BACC6"/>
      </top>
      <bottom style="thin">
        <color rgb="FF4BACC6"/>
      </bottom>
      <diagonal/>
    </border>
    <border>
      <left/>
      <right style="thin">
        <color rgb="FF4BACC6"/>
      </right>
      <top style="thin">
        <color rgb="FF4BACC6"/>
      </top>
      <bottom style="thin">
        <color rgb="FF4BACC6"/>
      </bottom>
      <diagonal/>
    </border>
    <border>
      <left style="thin">
        <color rgb="FF034EA2"/>
      </left>
      <right/>
      <top style="thin">
        <color rgb="FF034EA2"/>
      </top>
      <bottom style="thin">
        <color rgb="FF034EA2"/>
      </bottom>
      <diagonal/>
    </border>
    <border>
      <left/>
      <right/>
      <top style="thin">
        <color rgb="FF034EA2"/>
      </top>
      <bottom style="thin">
        <color rgb="FF034EA2"/>
      </bottom>
      <diagonal/>
    </border>
    <border>
      <left/>
      <right style="thin">
        <color rgb="FF034EA2"/>
      </right>
      <top style="thin">
        <color rgb="FF034EA2"/>
      </top>
      <bottom style="thin">
        <color rgb="FF034EA2"/>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7"/>
      </left>
      <right/>
      <top/>
      <bottom/>
      <diagonal/>
    </border>
    <border>
      <left style="thin">
        <color rgb="FF4BACC6"/>
      </left>
      <right/>
      <top/>
      <bottom style="thin">
        <color rgb="FF4BACC6"/>
      </bottom>
      <diagonal/>
    </border>
    <border>
      <left/>
      <right/>
      <top/>
      <bottom style="thin">
        <color rgb="FF4BACC6"/>
      </bottom>
      <diagonal/>
    </border>
    <border>
      <left/>
      <right style="thin">
        <color rgb="FF4BACC6"/>
      </right>
      <top/>
      <bottom style="thin">
        <color rgb="FF4BACC6"/>
      </bottom>
      <diagonal/>
    </border>
    <border>
      <left/>
      <right/>
      <top style="thin">
        <color rgb="FF4BACC6"/>
      </top>
      <bottom/>
      <diagonal/>
    </border>
    <border>
      <left/>
      <right style="thin">
        <color rgb="FF4BACC6"/>
      </right>
      <top style="thin">
        <color rgb="FF4BACC6"/>
      </top>
      <bottom/>
      <diagonal/>
    </border>
    <border>
      <left style="thin">
        <color rgb="FF4BACC6"/>
      </left>
      <right/>
      <top/>
      <bottom/>
      <diagonal/>
    </border>
    <border>
      <left/>
      <right style="thin">
        <color rgb="FF4BACC6"/>
      </right>
      <top/>
      <bottom/>
      <diagonal/>
    </border>
    <border>
      <left style="thin">
        <color rgb="FF4BACC6"/>
      </left>
      <right/>
      <top style="thin">
        <color rgb="FF034EA2"/>
      </top>
      <bottom style="thin">
        <color rgb="FF034EA2"/>
      </bottom>
      <diagonal/>
    </border>
    <border>
      <left style="thin">
        <color rgb="FF034EA2"/>
      </left>
      <right/>
      <top/>
      <bottom/>
      <diagonal/>
    </border>
    <border>
      <left style="thin">
        <color rgb="FF4BACC6"/>
      </left>
      <right/>
      <top style="thin">
        <color rgb="FF4BACC6"/>
      </top>
      <bottom style="thin">
        <color theme="6"/>
      </bottom>
      <diagonal/>
    </border>
    <border>
      <left/>
      <right/>
      <top style="thin">
        <color rgb="FF4BACC6"/>
      </top>
      <bottom style="thin">
        <color theme="6"/>
      </bottom>
      <diagonal/>
    </border>
    <border>
      <left/>
      <right style="thin">
        <color theme="6"/>
      </right>
      <top style="thin">
        <color rgb="FF4BACC6"/>
      </top>
      <bottom style="thin">
        <color theme="6"/>
      </bottom>
      <diagonal/>
    </border>
    <border>
      <left style="thin">
        <color rgb="FF4BACC6"/>
      </left>
      <right/>
      <top style="thin">
        <color rgb="FF8DC63F"/>
      </top>
      <bottom style="thin">
        <color rgb="FF8DC63F"/>
      </bottom>
      <diagonal/>
    </border>
  </borders>
  <cellStyleXfs count="2">
    <xf numFmtId="0" fontId="0" fillId="0" borderId="0"/>
    <xf numFmtId="9" fontId="13" fillId="0" borderId="0" applyFont="0" applyFill="0" applyBorder="0" applyAlignment="0" applyProtection="0"/>
  </cellStyleXfs>
  <cellXfs count="156">
    <xf numFmtId="0" fontId="0" fillId="0" borderId="0" xfId="0"/>
    <xf numFmtId="0" fontId="0" fillId="0" borderId="0" xfId="0" applyAlignment="1">
      <alignment horizontal="center"/>
    </xf>
    <xf numFmtId="0" fontId="0" fillId="0" borderId="0" xfId="0" applyAlignment="1">
      <alignment horizontal="center" wrapText="1"/>
    </xf>
    <xf numFmtId="0" fontId="1" fillId="0" borderId="0" xfId="0" applyFont="1" applyBorder="1" applyAlignment="1">
      <alignment wrapText="1"/>
    </xf>
    <xf numFmtId="0" fontId="1" fillId="0" borderId="0" xfId="0" applyFont="1" applyFill="1" applyBorder="1" applyAlignment="1">
      <alignment wrapText="1"/>
    </xf>
    <xf numFmtId="0" fontId="1" fillId="0" borderId="1" xfId="0" applyFont="1" applyBorder="1" applyAlignment="1">
      <alignment horizontal="center" vertical="center" wrapText="1"/>
    </xf>
    <xf numFmtId="0" fontId="2" fillId="0" borderId="0" xfId="0" applyFont="1" applyBorder="1" applyAlignment="1">
      <alignment wrapText="1"/>
    </xf>
    <xf numFmtId="0" fontId="2" fillId="5" borderId="3" xfId="0" applyFont="1" applyFill="1" applyBorder="1" applyAlignment="1">
      <alignment vertical="center" wrapText="1"/>
    </xf>
    <xf numFmtId="0" fontId="2" fillId="5" borderId="1" xfId="0" applyFont="1" applyFill="1" applyBorder="1" applyAlignment="1">
      <alignment horizontal="center" vertical="center" wrapText="1"/>
    </xf>
    <xf numFmtId="0" fontId="5" fillId="6" borderId="1" xfId="0" applyFont="1" applyFill="1" applyBorder="1" applyAlignment="1">
      <alignment horizontal="left" vertical="center" wrapText="1"/>
    </xf>
    <xf numFmtId="0" fontId="4" fillId="7" borderId="1" xfId="0" applyFont="1" applyFill="1" applyBorder="1" applyAlignment="1">
      <alignment vertical="center" wrapText="1"/>
    </xf>
    <xf numFmtId="0" fontId="3" fillId="0" borderId="1" xfId="0" applyFont="1" applyBorder="1" applyAlignment="1">
      <alignment horizontal="center" vertical="center" wrapText="1"/>
    </xf>
    <xf numFmtId="0" fontId="9" fillId="0" borderId="1" xfId="0" applyFont="1" applyFill="1" applyBorder="1" applyAlignment="1" applyProtection="1">
      <alignment horizontal="center" vertical="center"/>
      <protection locked="0"/>
    </xf>
    <xf numFmtId="0" fontId="9" fillId="0" borderId="1" xfId="0" applyFont="1" applyFill="1" applyBorder="1" applyAlignment="1" applyProtection="1">
      <alignment horizontal="left" vertical="center"/>
      <protection locked="0"/>
    </xf>
    <xf numFmtId="0" fontId="1" fillId="0" borderId="0" xfId="0" applyFont="1" applyAlignment="1">
      <alignment wrapText="1"/>
    </xf>
    <xf numFmtId="0" fontId="8" fillId="15" borderId="0" xfId="0" applyFont="1" applyFill="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14" fillId="2" borderId="1" xfId="0" applyFont="1" applyFill="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0" fillId="0" borderId="0" xfId="0" applyAlignment="1">
      <alignment horizontal="center" wrapText="1"/>
    </xf>
    <xf numFmtId="0" fontId="0" fillId="0" borderId="0" xfId="0" applyAlignment="1">
      <alignment horizontal="center"/>
    </xf>
    <xf numFmtId="0" fontId="9" fillId="8" borderId="1" xfId="0" applyFont="1" applyFill="1" applyBorder="1" applyAlignment="1" applyProtection="1">
      <alignment horizontal="center" vertical="center"/>
      <protection locked="0"/>
    </xf>
    <xf numFmtId="0" fontId="9" fillId="9" borderId="1" xfId="0" applyFont="1" applyFill="1" applyBorder="1" applyAlignment="1" applyProtection="1">
      <alignment horizontal="center" vertical="center"/>
      <protection locked="0"/>
    </xf>
    <xf numFmtId="0" fontId="9" fillId="11" borderId="1"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xf>
    <xf numFmtId="0" fontId="8" fillId="0" borderId="0" xfId="0" applyFont="1" applyFill="1" applyBorder="1" applyProtection="1"/>
    <xf numFmtId="0" fontId="9" fillId="13" borderId="1" xfId="0" applyFont="1" applyFill="1" applyBorder="1" applyAlignment="1" applyProtection="1">
      <alignment horizontal="left" vertical="center" wrapText="1"/>
    </xf>
    <xf numFmtId="0" fontId="6" fillId="8" borderId="1" xfId="0" applyFont="1" applyFill="1" applyBorder="1" applyAlignment="1" applyProtection="1">
      <alignment horizontal="left" vertical="center" wrapText="1"/>
    </xf>
    <xf numFmtId="0" fontId="9" fillId="16" borderId="1" xfId="0" applyFont="1" applyFill="1" applyBorder="1" applyAlignment="1" applyProtection="1">
      <alignment horizontal="left" vertical="center" wrapText="1"/>
    </xf>
    <xf numFmtId="0" fontId="6" fillId="13" borderId="1" xfId="0" applyFont="1" applyFill="1" applyBorder="1" applyAlignment="1" applyProtection="1">
      <alignment horizontal="left" vertical="center" wrapText="1"/>
    </xf>
    <xf numFmtId="0" fontId="6" fillId="9" borderId="1" xfId="0" applyFont="1" applyFill="1" applyBorder="1" applyAlignment="1" applyProtection="1">
      <alignment horizontal="left" vertical="center" wrapText="1"/>
    </xf>
    <xf numFmtId="0" fontId="9" fillId="10" borderId="1" xfId="0" applyFont="1" applyFill="1" applyBorder="1" applyAlignment="1" applyProtection="1">
      <alignment horizontal="left" vertical="center" wrapText="1"/>
    </xf>
    <xf numFmtId="0" fontId="6" fillId="11" borderId="1" xfId="0" applyFont="1" applyFill="1" applyBorder="1" applyAlignment="1" applyProtection="1">
      <alignment horizontal="left" vertical="center" wrapText="1"/>
    </xf>
    <xf numFmtId="0" fontId="9" fillId="12" borderId="1" xfId="0" applyFont="1" applyFill="1" applyBorder="1" applyAlignment="1" applyProtection="1">
      <alignment horizontal="left" vertical="center" wrapText="1"/>
    </xf>
    <xf numFmtId="0" fontId="6" fillId="6" borderId="1" xfId="0" applyFont="1" applyFill="1" applyBorder="1" applyAlignment="1" applyProtection="1">
      <alignment horizontal="left" vertical="center" wrapText="1"/>
    </xf>
    <xf numFmtId="0" fontId="11" fillId="14" borderId="1" xfId="0" applyFont="1" applyFill="1" applyBorder="1" applyAlignment="1" applyProtection="1">
      <alignment horizontal="left" vertical="center" wrapText="1"/>
    </xf>
    <xf numFmtId="0" fontId="9" fillId="14" borderId="1" xfId="0" applyFont="1" applyFill="1" applyBorder="1" applyAlignment="1" applyProtection="1">
      <alignment horizontal="left" vertical="center" wrapText="1"/>
    </xf>
    <xf numFmtId="0" fontId="9" fillId="0" borderId="0" xfId="0" applyFont="1" applyFill="1" applyBorder="1" applyAlignment="1" applyProtection="1">
      <alignment horizontal="left" wrapText="1"/>
    </xf>
    <xf numFmtId="0" fontId="9" fillId="0" borderId="0" xfId="0" applyFont="1" applyFill="1" applyBorder="1" applyAlignment="1" applyProtection="1">
      <alignment horizontal="center"/>
    </xf>
    <xf numFmtId="0" fontId="8" fillId="0" borderId="0" xfId="0" applyFont="1" applyFill="1" applyBorder="1" applyAlignment="1" applyProtection="1">
      <alignment horizontal="center"/>
    </xf>
    <xf numFmtId="0" fontId="9" fillId="13" borderId="1" xfId="0" applyFont="1" applyFill="1" applyBorder="1" applyAlignment="1" applyProtection="1">
      <alignment horizontal="center" vertical="center"/>
    </xf>
    <xf numFmtId="0" fontId="8" fillId="15" borderId="4" xfId="0" applyFont="1" applyFill="1" applyBorder="1" applyAlignment="1">
      <alignment horizontal="left" vertical="center" wrapText="1"/>
    </xf>
    <xf numFmtId="0" fontId="8" fillId="15" borderId="5" xfId="0" applyFont="1" applyFill="1" applyBorder="1" applyAlignment="1">
      <alignment horizontal="left" vertical="center" wrapText="1"/>
    </xf>
    <xf numFmtId="0" fontId="8" fillId="15" borderId="6" xfId="0" applyFont="1" applyFill="1" applyBorder="1" applyAlignment="1">
      <alignment horizontal="left" vertical="center" wrapText="1"/>
    </xf>
    <xf numFmtId="0" fontId="8" fillId="0" borderId="5" xfId="0" applyFont="1" applyBorder="1" applyAlignment="1">
      <alignment horizontal="left" wrapText="1"/>
    </xf>
    <xf numFmtId="9" fontId="8" fillId="15" borderId="5" xfId="1" applyFont="1" applyFill="1" applyBorder="1" applyAlignment="1">
      <alignment horizontal="left" vertical="center" wrapText="1"/>
    </xf>
    <xf numFmtId="0" fontId="8" fillId="15" borderId="7" xfId="0" applyFont="1" applyFill="1" applyBorder="1" applyAlignment="1">
      <alignment horizontal="left" vertical="center" wrapText="1"/>
    </xf>
    <xf numFmtId="0" fontId="7" fillId="8" borderId="7" xfId="0" applyFont="1" applyFill="1" applyBorder="1" applyAlignment="1">
      <alignment horizontal="left" vertical="center" wrapText="1"/>
    </xf>
    <xf numFmtId="0" fontId="7" fillId="8" borderId="7" xfId="0" applyFont="1" applyFill="1" applyBorder="1" applyAlignment="1">
      <alignment horizontal="center" vertical="center" wrapText="1"/>
    </xf>
    <xf numFmtId="0" fontId="8" fillId="15" borderId="7" xfId="0" applyFont="1" applyFill="1" applyBorder="1" applyAlignment="1">
      <alignment horizontal="center" vertical="center" wrapText="1"/>
    </xf>
    <xf numFmtId="9" fontId="8" fillId="15" borderId="7" xfId="1" applyFont="1" applyFill="1" applyBorder="1" applyAlignment="1">
      <alignment horizontal="center" vertical="center" wrapText="1"/>
    </xf>
    <xf numFmtId="0" fontId="15" fillId="15" borderId="7" xfId="0" applyFont="1" applyFill="1" applyBorder="1" applyAlignment="1">
      <alignment horizontal="left" vertical="center" wrapText="1"/>
    </xf>
    <xf numFmtId="0" fontId="15" fillId="15" borderId="7" xfId="0" applyFont="1" applyFill="1" applyBorder="1" applyAlignment="1">
      <alignment horizontal="center" vertical="center" wrapText="1"/>
    </xf>
    <xf numFmtId="9" fontId="15" fillId="15" borderId="7" xfId="1" applyFont="1" applyFill="1" applyBorder="1" applyAlignment="1">
      <alignment horizontal="center" vertical="center" wrapText="1"/>
    </xf>
    <xf numFmtId="0" fontId="8" fillId="15" borderId="0" xfId="0" applyFont="1" applyFill="1" applyBorder="1" applyAlignment="1">
      <alignment horizontal="left" vertical="center" wrapText="1"/>
    </xf>
    <xf numFmtId="0" fontId="7" fillId="4" borderId="8"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8" fillId="15" borderId="8" xfId="0" applyFont="1" applyFill="1" applyBorder="1" applyAlignment="1">
      <alignment horizontal="left" vertical="center" wrapText="1"/>
    </xf>
    <xf numFmtId="0" fontId="8" fillId="15" borderId="8" xfId="0" applyFont="1" applyFill="1" applyBorder="1" applyAlignment="1">
      <alignment horizontal="center" vertical="center" wrapText="1"/>
    </xf>
    <xf numFmtId="9" fontId="8" fillId="15" borderId="8" xfId="1" applyFont="1" applyFill="1" applyBorder="1" applyAlignment="1">
      <alignment horizontal="center" vertical="center" wrapText="1"/>
    </xf>
    <xf numFmtId="0" fontId="15" fillId="15" borderId="8" xfId="0" applyFont="1" applyFill="1" applyBorder="1" applyAlignment="1">
      <alignment horizontal="left" vertical="center" wrapText="1"/>
    </xf>
    <xf numFmtId="0" fontId="15" fillId="15" borderId="8" xfId="0" applyFont="1" applyFill="1" applyBorder="1" applyAlignment="1">
      <alignment horizontal="center" vertical="center" wrapText="1"/>
    </xf>
    <xf numFmtId="9" fontId="15" fillId="15" borderId="8" xfId="1" applyFont="1" applyFill="1" applyBorder="1" applyAlignment="1">
      <alignment horizontal="center" vertical="center" wrapText="1"/>
    </xf>
    <xf numFmtId="0" fontId="16" fillId="0" borderId="1" xfId="0" applyFont="1" applyFill="1" applyBorder="1" applyAlignment="1" applyProtection="1">
      <alignment horizontal="right" vertical="center" wrapText="1"/>
    </xf>
    <xf numFmtId="0" fontId="6" fillId="9" borderId="9" xfId="0" applyFont="1" applyFill="1" applyBorder="1" applyAlignment="1" applyProtection="1">
      <alignment horizontal="left" vertical="center" wrapText="1"/>
    </xf>
    <xf numFmtId="0" fontId="8" fillId="15" borderId="9" xfId="0" applyFont="1" applyFill="1" applyBorder="1" applyAlignment="1">
      <alignment horizontal="center" vertical="center" wrapText="1"/>
    </xf>
    <xf numFmtId="9" fontId="8" fillId="15" borderId="9" xfId="1" applyFont="1" applyFill="1" applyBorder="1" applyAlignment="1">
      <alignment horizontal="center" vertical="center" wrapText="1"/>
    </xf>
    <xf numFmtId="0" fontId="15" fillId="15" borderId="9" xfId="0" applyFont="1" applyFill="1" applyBorder="1" applyAlignment="1">
      <alignment horizontal="center" vertical="center" wrapText="1"/>
    </xf>
    <xf numFmtId="9" fontId="15" fillId="15" borderId="9" xfId="1" applyFont="1" applyFill="1" applyBorder="1" applyAlignment="1">
      <alignment horizontal="center" vertical="center" wrapText="1"/>
    </xf>
    <xf numFmtId="0" fontId="7" fillId="9" borderId="9" xfId="0" applyFont="1" applyFill="1" applyBorder="1" applyAlignment="1">
      <alignment horizontal="center" vertical="center" wrapText="1"/>
    </xf>
    <xf numFmtId="0" fontId="6" fillId="11" borderId="13" xfId="0" applyFont="1" applyFill="1" applyBorder="1" applyAlignment="1" applyProtection="1">
      <alignment horizontal="left" vertical="center" wrapText="1"/>
    </xf>
    <xf numFmtId="0" fontId="7" fillId="11" borderId="13" xfId="0" applyFont="1" applyFill="1" applyBorder="1" applyAlignment="1">
      <alignment horizontal="center" vertical="center" wrapText="1"/>
    </xf>
    <xf numFmtId="0" fontId="8" fillId="15" borderId="13" xfId="0" applyFont="1" applyFill="1" applyBorder="1" applyAlignment="1">
      <alignment horizontal="center" vertical="center" wrapText="1"/>
    </xf>
    <xf numFmtId="9" fontId="8" fillId="15" borderId="13" xfId="1" applyFont="1" applyFill="1" applyBorder="1" applyAlignment="1">
      <alignment horizontal="center" vertical="center" wrapText="1"/>
    </xf>
    <xf numFmtId="0" fontId="15" fillId="15" borderId="13" xfId="0" applyFont="1" applyFill="1" applyBorder="1" applyAlignment="1">
      <alignment horizontal="center" vertical="center" wrapText="1"/>
    </xf>
    <xf numFmtId="9" fontId="15" fillId="15" borderId="13" xfId="1" applyFont="1" applyFill="1" applyBorder="1" applyAlignment="1">
      <alignment horizontal="center" vertical="center" wrapText="1"/>
    </xf>
    <xf numFmtId="0" fontId="8" fillId="15" borderId="16" xfId="0" applyFont="1" applyFill="1" applyBorder="1" applyAlignment="1">
      <alignment horizontal="center" vertical="center" wrapText="1"/>
    </xf>
    <xf numFmtId="9" fontId="8" fillId="15" borderId="16" xfId="1" applyFont="1" applyFill="1" applyBorder="1" applyAlignment="1">
      <alignment horizontal="center" vertical="center" wrapText="1"/>
    </xf>
    <xf numFmtId="0" fontId="15" fillId="15" borderId="16" xfId="0" applyFont="1" applyFill="1" applyBorder="1" applyAlignment="1">
      <alignment horizontal="center" vertical="center" wrapText="1"/>
    </xf>
    <xf numFmtId="9" fontId="15" fillId="15" borderId="16" xfId="1" applyFont="1" applyFill="1" applyBorder="1" applyAlignment="1">
      <alignment horizontal="center" vertical="center" wrapText="1"/>
    </xf>
    <xf numFmtId="0" fontId="6" fillId="6" borderId="16" xfId="0" applyFont="1" applyFill="1" applyBorder="1" applyAlignment="1" applyProtection="1">
      <alignment horizontal="left" vertical="center" wrapText="1"/>
    </xf>
    <xf numFmtId="0" fontId="7" fillId="6" borderId="16" xfId="0" applyFont="1" applyFill="1" applyBorder="1" applyAlignment="1">
      <alignment horizontal="center" vertical="center" wrapText="1"/>
    </xf>
    <xf numFmtId="0" fontId="15" fillId="15" borderId="0" xfId="0" applyFont="1" applyFill="1" applyBorder="1" applyAlignment="1">
      <alignment horizontal="center" vertical="center" wrapText="1"/>
    </xf>
    <xf numFmtId="9" fontId="15" fillId="15" borderId="0" xfId="1" applyFont="1" applyFill="1" applyBorder="1" applyAlignment="1">
      <alignment horizontal="center" vertical="center" wrapText="1"/>
    </xf>
    <xf numFmtId="0" fontId="16" fillId="15" borderId="0" xfId="0" applyFont="1" applyFill="1" applyAlignment="1">
      <alignment vertical="center" wrapText="1"/>
    </xf>
    <xf numFmtId="0" fontId="8" fillId="0" borderId="0" xfId="0" applyFont="1" applyAlignment="1">
      <alignment vertical="center" wrapText="1"/>
    </xf>
    <xf numFmtId="0" fontId="8" fillId="0" borderId="0" xfId="0" applyFont="1" applyBorder="1" applyAlignment="1">
      <alignment horizontal="left" vertical="center" wrapText="1"/>
    </xf>
    <xf numFmtId="0" fontId="9" fillId="15" borderId="9" xfId="0" applyFont="1" applyFill="1" applyBorder="1" applyAlignment="1" applyProtection="1">
      <alignment horizontal="left" vertical="center" wrapText="1"/>
    </xf>
    <xf numFmtId="0" fontId="6" fillId="15" borderId="9" xfId="0" applyFont="1" applyFill="1" applyBorder="1" applyAlignment="1" applyProtection="1">
      <alignment horizontal="left" vertical="center" wrapText="1"/>
    </xf>
    <xf numFmtId="0" fontId="9" fillId="15" borderId="13" xfId="0" applyFont="1" applyFill="1" applyBorder="1" applyAlignment="1" applyProtection="1">
      <alignment horizontal="left" vertical="center" wrapText="1"/>
    </xf>
    <xf numFmtId="0" fontId="6" fillId="15" borderId="13" xfId="0" applyFont="1" applyFill="1" applyBorder="1" applyAlignment="1" applyProtection="1">
      <alignment horizontal="left" vertical="center" wrapText="1"/>
    </xf>
    <xf numFmtId="0" fontId="6" fillId="15" borderId="0" xfId="0" applyFont="1" applyFill="1" applyBorder="1" applyAlignment="1" applyProtection="1">
      <alignment horizontal="left" vertical="center" wrapText="1"/>
    </xf>
    <xf numFmtId="0" fontId="11" fillId="15" borderId="16" xfId="0" applyFont="1" applyFill="1" applyBorder="1" applyAlignment="1" applyProtection="1">
      <alignment horizontal="left" vertical="center" wrapText="1"/>
    </xf>
    <xf numFmtId="0" fontId="9" fillId="15" borderId="16" xfId="0" applyFont="1" applyFill="1" applyBorder="1" applyAlignment="1" applyProtection="1">
      <alignment horizontal="left" vertical="center" wrapText="1"/>
    </xf>
    <xf numFmtId="0" fontId="6" fillId="15" borderId="16" xfId="0" applyFont="1" applyFill="1" applyBorder="1" applyAlignment="1" applyProtection="1">
      <alignment horizontal="left" vertical="center" wrapText="1"/>
    </xf>
    <xf numFmtId="0" fontId="4" fillId="15" borderId="0" xfId="0" applyFont="1" applyFill="1" applyBorder="1" applyAlignment="1">
      <alignment vertical="center" wrapText="1"/>
    </xf>
    <xf numFmtId="0" fontId="4" fillId="15" borderId="29" xfId="0" applyFont="1" applyFill="1" applyBorder="1" applyAlignment="1">
      <alignment vertical="center" wrapText="1"/>
    </xf>
    <xf numFmtId="0" fontId="4" fillId="15" borderId="0" xfId="0" applyFont="1" applyFill="1" applyBorder="1" applyAlignment="1">
      <alignment horizontal="left" vertical="center" wrapText="1"/>
    </xf>
    <xf numFmtId="0" fontId="1" fillId="15" borderId="0" xfId="0" applyFont="1" applyFill="1" applyAlignment="1">
      <alignment wrapText="1"/>
    </xf>
    <xf numFmtId="0" fontId="7" fillId="15" borderId="33" xfId="0" applyFont="1" applyFill="1" applyBorder="1" applyAlignment="1">
      <alignment vertical="center" wrapText="1"/>
    </xf>
    <xf numFmtId="0" fontId="7" fillId="15" borderId="34" xfId="0" applyFont="1" applyFill="1" applyBorder="1" applyAlignment="1">
      <alignment vertical="center" wrapText="1"/>
    </xf>
    <xf numFmtId="0" fontId="7" fillId="15" borderId="38" xfId="0" applyFont="1" applyFill="1" applyBorder="1" applyAlignment="1">
      <alignment vertical="center" wrapText="1"/>
    </xf>
    <xf numFmtId="0" fontId="7" fillId="15" borderId="0" xfId="0" applyFont="1" applyFill="1" applyBorder="1" applyAlignment="1">
      <alignment vertical="center" wrapText="1"/>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15" fillId="0" borderId="35" xfId="0" applyFont="1" applyBorder="1" applyAlignment="1">
      <alignment horizontal="left" vertical="center" wrapText="1"/>
    </xf>
    <xf numFmtId="0" fontId="7" fillId="15" borderId="36" xfId="0" applyFont="1" applyFill="1" applyBorder="1" applyAlignment="1">
      <alignment vertical="center" wrapText="1"/>
    </xf>
    <xf numFmtId="0" fontId="15" fillId="0" borderId="35" xfId="0" applyFont="1" applyBorder="1" applyAlignment="1">
      <alignment horizontal="left" vertical="center" wrapText="1"/>
    </xf>
    <xf numFmtId="0" fontId="8" fillId="0" borderId="0" xfId="0" applyFont="1" applyBorder="1" applyAlignment="1">
      <alignment horizontal="left" vertical="center" wrapText="1"/>
    </xf>
    <xf numFmtId="0" fontId="8" fillId="0" borderId="36" xfId="0" applyFont="1" applyBorder="1" applyAlignment="1">
      <alignment horizontal="left" vertical="center" wrapText="1"/>
    </xf>
    <xf numFmtId="0" fontId="7" fillId="3" borderId="42"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8" fillId="0" borderId="35" xfId="0" applyFont="1" applyBorder="1" applyAlignment="1">
      <alignment horizontal="left" vertical="center" wrapText="1"/>
    </xf>
    <xf numFmtId="0" fontId="8" fillId="0" borderId="30" xfId="0" applyFont="1" applyBorder="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7" fillId="17" borderId="39" xfId="0" applyFont="1" applyFill="1" applyBorder="1" applyAlignment="1">
      <alignment horizontal="left" vertical="center" wrapText="1"/>
    </xf>
    <xf numFmtId="0" fontId="7" fillId="17" borderId="40" xfId="0" applyFont="1" applyFill="1" applyBorder="1" applyAlignment="1">
      <alignment horizontal="left" vertical="center" wrapText="1"/>
    </xf>
    <xf numFmtId="0" fontId="7" fillId="17" borderId="41" xfId="0" applyFont="1" applyFill="1" applyBorder="1" applyAlignment="1">
      <alignment horizontal="left" vertical="center" wrapText="1"/>
    </xf>
    <xf numFmtId="0" fontId="7" fillId="2" borderId="37" xfId="0" applyFont="1" applyFill="1" applyBorder="1" applyAlignment="1">
      <alignment horizontal="left" vertical="center" wrapText="1"/>
    </xf>
    <xf numFmtId="0" fontId="7" fillId="2" borderId="24" xfId="0" applyFont="1" applyFill="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6" fillId="15" borderId="0" xfId="0" applyFont="1" applyFill="1" applyAlignment="1">
      <alignment horizontal="right" vertical="center" wrapText="1"/>
    </xf>
    <xf numFmtId="0" fontId="4" fillId="2" borderId="2" xfId="0" applyFont="1" applyFill="1" applyBorder="1" applyAlignment="1" applyProtection="1">
      <alignment horizontal="left" vertical="center" wrapText="1"/>
      <protection locked="0"/>
    </xf>
    <xf numFmtId="0" fontId="4" fillId="2" borderId="0" xfId="0" applyFont="1" applyFill="1" applyBorder="1" applyAlignment="1" applyProtection="1">
      <alignment horizontal="left" vertical="center" wrapText="1"/>
      <protection locked="0"/>
    </xf>
    <xf numFmtId="0" fontId="4" fillId="9" borderId="10" xfId="0" applyFont="1" applyFill="1" applyBorder="1" applyAlignment="1">
      <alignment horizontal="left" vertical="center" wrapText="1"/>
    </xf>
    <xf numFmtId="0" fontId="4" fillId="9" borderId="11"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4" fillId="11" borderId="14" xfId="0" applyFont="1" applyFill="1" applyBorder="1" applyAlignment="1">
      <alignment horizontal="left" vertical="center" wrapText="1"/>
    </xf>
    <xf numFmtId="0" fontId="4" fillId="11" borderId="15" xfId="0" applyFont="1" applyFill="1" applyBorder="1" applyAlignment="1">
      <alignment horizontal="left" vertical="center" wrapText="1"/>
    </xf>
    <xf numFmtId="0" fontId="4" fillId="6" borderId="17" xfId="0" applyFont="1" applyFill="1" applyBorder="1" applyAlignment="1">
      <alignment horizontal="left" vertical="center" wrapText="1"/>
    </xf>
    <xf numFmtId="0" fontId="4" fillId="6" borderId="18"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12" fillId="2" borderId="0" xfId="0" applyFont="1" applyFill="1" applyAlignment="1">
      <alignment horizontal="center"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18" fillId="15" borderId="0" xfId="0" applyFont="1" applyFill="1" applyBorder="1" applyAlignment="1">
      <alignment horizontal="left" vertical="center" wrapText="1"/>
    </xf>
    <xf numFmtId="0" fontId="4" fillId="8" borderId="26" xfId="0" applyFont="1" applyFill="1" applyBorder="1" applyAlignment="1">
      <alignment horizontal="left" vertical="center" wrapText="1"/>
    </xf>
    <xf numFmtId="0" fontId="4" fillId="8" borderId="27" xfId="0" applyFont="1" applyFill="1" applyBorder="1" applyAlignment="1">
      <alignment horizontal="left" vertical="center" wrapText="1"/>
    </xf>
    <xf numFmtId="0" fontId="4" fillId="8" borderId="28" xfId="0" applyFont="1" applyFill="1" applyBorder="1" applyAlignment="1">
      <alignment horizontal="left" vertical="center" wrapText="1"/>
    </xf>
    <xf numFmtId="0" fontId="12" fillId="8" borderId="20" xfId="0" applyFont="1" applyFill="1" applyBorder="1" applyAlignment="1">
      <alignment horizontal="center" vertical="center" wrapText="1"/>
    </xf>
    <xf numFmtId="0" fontId="12" fillId="8" borderId="21" xfId="0" applyFont="1" applyFill="1" applyBorder="1" applyAlignment="1">
      <alignment horizontal="center" vertical="center" wrapText="1"/>
    </xf>
    <xf numFmtId="0" fontId="12" fillId="8" borderId="22" xfId="0" applyFont="1" applyFill="1" applyBorder="1" applyAlignment="1">
      <alignment horizontal="center" vertical="center" wrapText="1"/>
    </xf>
  </cellXfs>
  <cellStyles count="2">
    <cellStyle name="Normal" xfId="0" builtinId="0"/>
    <cellStyle name="Pourcentage" xfId="1" builtinId="5"/>
  </cellStyles>
  <dxfs count="12">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8DC63F"/>
      <color rgb="FF034EA2"/>
      <color rgb="FF4BACC6"/>
      <color rgb="FFFFABAB"/>
      <color rgb="FFF79646"/>
      <color rgb="FFC40000"/>
      <color rgb="FFFCDBC0"/>
      <color rgb="FFFBCFAB"/>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Segoe UI Emoji" panose="020B0502040204020203" pitchFamily="34" charset="0"/>
              <a:ea typeface="Segoe UI Emoji" panose="020B0502040204020203" pitchFamily="34" charset="0"/>
              <a:cs typeface="+mn-cs"/>
            </a:defRPr>
          </a:pPr>
          <a:endParaRPr lang="fr-FR"/>
        </a:p>
      </c:txPr>
    </c:title>
    <c:autoTitleDeleted val="0"/>
    <c:plotArea>
      <c:layout/>
      <c:barChart>
        <c:barDir val="bar"/>
        <c:grouping val="clustered"/>
        <c:varyColors val="0"/>
        <c:ser>
          <c:idx val="2"/>
          <c:order val="0"/>
          <c:tx>
            <c:v>Pourcentage de patients avec au moins une prescription potentiellement inappropriée</c:v>
          </c:tx>
          <c:spPr>
            <a:solidFill>
              <a:srgbClr val="4BACC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Segoe UI Emoji" panose="020B0502040204020203" pitchFamily="34" charset="0"/>
                    <a:ea typeface="Segoe UI Emoji" panose="020B0502040204020203" pitchFamily="34" charset="0"/>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Résultats!$A$16:$A$20</c:f>
              <c:strCache>
                <c:ptCount val="5"/>
                <c:pt idx="0">
                  <c:v>Médicaments à balance bénéfice/risque défavorable</c:v>
                </c:pt>
                <c:pt idx="1">
                  <c:v>Médicaments avec une dose inadaptée</c:v>
                </c:pt>
                <c:pt idx="2">
                  <c:v>Médicaments avec une durée inadaptée</c:v>
                </c:pt>
                <c:pt idx="3">
                  <c:v>Duplications médicamenteuses inappropriées</c:v>
                </c:pt>
                <c:pt idx="4">
                  <c:v>Total de situations potentiellement inappropriées</c:v>
                </c:pt>
              </c:strCache>
            </c:strRef>
          </c:cat>
          <c:val>
            <c:numRef>
              <c:f>Résultats!$D$16:$D$20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A-5B8B-4A4B-A0C3-6462531A46B3}"/>
            </c:ext>
          </c:extLst>
        </c:ser>
        <c:dLbls>
          <c:showLegendKey val="0"/>
          <c:showVal val="0"/>
          <c:showCatName val="0"/>
          <c:showSerName val="0"/>
          <c:showPercent val="0"/>
          <c:showBubbleSize val="0"/>
        </c:dLbls>
        <c:gapWidth val="182"/>
        <c:axId val="15452016"/>
        <c:axId val="15450768"/>
      </c:barChart>
      <c:catAx>
        <c:axId val="15452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lumMod val="65000"/>
                    <a:lumOff val="35000"/>
                  </a:schemeClr>
                </a:solidFill>
                <a:latin typeface="Segoe UI Emoji" panose="020B0502040204020203" pitchFamily="34" charset="0"/>
                <a:ea typeface="Segoe UI Emoji" panose="020B0502040204020203" pitchFamily="34" charset="0"/>
                <a:cs typeface="+mn-cs"/>
              </a:defRPr>
            </a:pPr>
            <a:endParaRPr lang="fr-FR"/>
          </a:p>
        </c:txPr>
        <c:crossAx val="15450768"/>
        <c:crosses val="autoZero"/>
        <c:auto val="1"/>
        <c:lblAlgn val="ctr"/>
        <c:lblOffset val="100"/>
        <c:noMultiLvlLbl val="0"/>
      </c:catAx>
      <c:valAx>
        <c:axId val="15450768"/>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54520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Segoe UI Emoji" panose="020B0502040204020203" pitchFamily="34" charset="0"/>
          <a:ea typeface="Segoe UI Emoji" panose="020B0502040204020203"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152400</xdr:colOff>
      <xdr:row>21</xdr:row>
      <xdr:rowOff>57150</xdr:rowOff>
    </xdr:from>
    <xdr:to>
      <xdr:col>5</xdr:col>
      <xdr:colOff>514350</xdr:colOff>
      <xdr:row>34</xdr:row>
      <xdr:rowOff>76200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BACC6"/>
  </sheetPr>
  <dimension ref="A1:P33"/>
  <sheetViews>
    <sheetView showGridLines="0" tabSelected="1" view="pageLayout" zoomScaleNormal="100" workbookViewId="0">
      <selection activeCell="A2" sqref="A2"/>
    </sheetView>
  </sheetViews>
  <sheetFormatPr baseColWidth="10" defaultRowHeight="15" x14ac:dyDescent="0.25"/>
  <cols>
    <col min="1" max="6" width="12.5703125" style="88" customWidth="1"/>
    <col min="7" max="7" width="11.7109375" style="88" customWidth="1"/>
  </cols>
  <sheetData>
    <row r="1" spans="1:16" ht="60.75" customHeight="1" x14ac:dyDescent="0.25">
      <c r="A1" s="131" t="s">
        <v>358</v>
      </c>
      <c r="B1" s="132"/>
      <c r="C1" s="132"/>
      <c r="D1" s="132"/>
      <c r="E1" s="132"/>
      <c r="F1" s="132"/>
      <c r="G1" s="133"/>
    </row>
    <row r="2" spans="1:16" x14ac:dyDescent="0.25">
      <c r="D2" s="134"/>
      <c r="E2" s="134"/>
      <c r="F2" s="134" t="s">
        <v>386</v>
      </c>
      <c r="G2" s="134"/>
    </row>
    <row r="4" spans="1:16" ht="16.5" x14ac:dyDescent="0.25">
      <c r="A4" s="120" t="s">
        <v>111</v>
      </c>
      <c r="B4" s="121"/>
      <c r="C4" s="121"/>
      <c r="D4" s="121"/>
      <c r="E4" s="121"/>
      <c r="F4" s="121"/>
      <c r="G4" s="122"/>
    </row>
    <row r="5" spans="1:16" ht="97.5" customHeight="1" x14ac:dyDescent="0.25">
      <c r="A5" s="128" t="s">
        <v>372</v>
      </c>
      <c r="B5" s="129"/>
      <c r="C5" s="129"/>
      <c r="D5" s="129"/>
      <c r="E5" s="129"/>
      <c r="F5" s="129"/>
      <c r="G5" s="130"/>
    </row>
    <row r="6" spans="1:16" x14ac:dyDescent="0.25">
      <c r="A6" s="89"/>
      <c r="B6" s="89"/>
      <c r="C6" s="89"/>
      <c r="D6" s="89"/>
      <c r="E6" s="89"/>
      <c r="F6" s="89"/>
      <c r="G6" s="89"/>
      <c r="H6" s="2"/>
      <c r="I6" s="1"/>
      <c r="J6" s="1"/>
      <c r="K6" s="1"/>
      <c r="L6" s="1"/>
      <c r="M6" s="1"/>
      <c r="N6" s="1"/>
      <c r="O6" s="1"/>
      <c r="P6" s="1"/>
    </row>
    <row r="7" spans="1:16" ht="16.5" x14ac:dyDescent="0.25">
      <c r="A7" s="120" t="s">
        <v>363</v>
      </c>
      <c r="B7" s="121"/>
      <c r="C7" s="121"/>
      <c r="D7" s="121"/>
      <c r="E7" s="121"/>
      <c r="F7" s="121"/>
      <c r="G7" s="122"/>
      <c r="H7" s="21"/>
      <c r="I7" s="22"/>
      <c r="J7" s="22"/>
      <c r="K7" s="22"/>
      <c r="L7" s="22"/>
      <c r="M7" s="22"/>
      <c r="N7" s="22"/>
      <c r="O7" s="22"/>
      <c r="P7" s="22"/>
    </row>
    <row r="8" spans="1:16" ht="289.5" customHeight="1" x14ac:dyDescent="0.25">
      <c r="A8" s="128" t="s">
        <v>388</v>
      </c>
      <c r="B8" s="129"/>
      <c r="C8" s="129"/>
      <c r="D8" s="129"/>
      <c r="E8" s="129"/>
      <c r="F8" s="129"/>
      <c r="G8" s="130"/>
      <c r="H8" s="21"/>
      <c r="I8" s="22"/>
      <c r="J8" s="22"/>
      <c r="K8" s="22"/>
      <c r="L8" s="22"/>
      <c r="M8" s="22"/>
      <c r="N8" s="22"/>
      <c r="O8" s="22"/>
      <c r="P8" s="22"/>
    </row>
    <row r="9" spans="1:16" x14ac:dyDescent="0.25">
      <c r="A9" s="89"/>
      <c r="B9" s="89"/>
      <c r="C9" s="89"/>
      <c r="D9" s="89"/>
      <c r="E9" s="89"/>
      <c r="F9" s="89"/>
      <c r="G9" s="89"/>
      <c r="H9" s="21"/>
      <c r="I9" s="22"/>
      <c r="J9" s="22"/>
      <c r="K9" s="22"/>
      <c r="L9" s="22"/>
      <c r="M9" s="22"/>
      <c r="N9" s="22"/>
      <c r="O9" s="22"/>
      <c r="P9" s="22"/>
    </row>
    <row r="10" spans="1:16" ht="16.5" x14ac:dyDescent="0.25">
      <c r="A10" s="120" t="s">
        <v>362</v>
      </c>
      <c r="B10" s="121"/>
      <c r="C10" s="121"/>
      <c r="D10" s="121"/>
      <c r="E10" s="121"/>
      <c r="F10" s="121"/>
      <c r="G10" s="122"/>
      <c r="H10" s="21"/>
      <c r="I10" s="22"/>
      <c r="J10" s="22"/>
      <c r="K10" s="22"/>
      <c r="L10" s="22"/>
      <c r="M10" s="22"/>
      <c r="N10" s="22"/>
      <c r="O10" s="22"/>
      <c r="P10" s="22"/>
    </row>
    <row r="11" spans="1:16" ht="15" customHeight="1" x14ac:dyDescent="0.25">
      <c r="A11" s="123" t="s">
        <v>364</v>
      </c>
      <c r="B11" s="124"/>
      <c r="C11" s="125"/>
      <c r="D11" s="102"/>
      <c r="E11" s="102"/>
      <c r="F11" s="102"/>
      <c r="G11" s="103"/>
      <c r="H11" s="21"/>
      <c r="I11" s="22"/>
      <c r="J11" s="22"/>
      <c r="K11" s="22"/>
      <c r="L11" s="22"/>
      <c r="M11" s="22"/>
      <c r="N11" s="22"/>
      <c r="O11" s="22"/>
      <c r="P11" s="22"/>
    </row>
    <row r="12" spans="1:16" ht="183.75" customHeight="1" x14ac:dyDescent="0.25">
      <c r="A12" s="116" t="s">
        <v>387</v>
      </c>
      <c r="B12" s="111"/>
      <c r="C12" s="111"/>
      <c r="D12" s="111"/>
      <c r="E12" s="111"/>
      <c r="F12" s="111"/>
      <c r="G12" s="112"/>
      <c r="H12" s="21"/>
      <c r="I12" s="22"/>
      <c r="J12" s="22"/>
      <c r="K12" s="22"/>
      <c r="L12" s="22"/>
      <c r="M12" s="22"/>
      <c r="N12" s="22"/>
      <c r="O12" s="22"/>
      <c r="P12" s="22"/>
    </row>
    <row r="13" spans="1:16" x14ac:dyDescent="0.25">
      <c r="A13" s="106"/>
      <c r="B13" s="89"/>
      <c r="C13" s="89"/>
      <c r="D13" s="89"/>
      <c r="E13" s="89"/>
      <c r="F13" s="89"/>
      <c r="G13" s="107"/>
      <c r="H13" s="21"/>
      <c r="I13" s="22"/>
      <c r="J13" s="22"/>
      <c r="K13" s="22"/>
      <c r="L13" s="22"/>
      <c r="M13" s="22"/>
      <c r="N13" s="22"/>
      <c r="O13" s="22"/>
      <c r="P13" s="22"/>
    </row>
    <row r="14" spans="1:16" ht="15" customHeight="1" x14ac:dyDescent="0.25">
      <c r="A14" s="126" t="s">
        <v>365</v>
      </c>
      <c r="B14" s="127"/>
      <c r="C14" s="127"/>
      <c r="D14" s="104"/>
      <c r="E14" s="105"/>
      <c r="F14" s="105"/>
      <c r="G14" s="109"/>
      <c r="H14" s="21"/>
      <c r="I14" s="22"/>
      <c r="J14" s="22"/>
      <c r="K14" s="22"/>
      <c r="L14" s="22"/>
      <c r="M14" s="22"/>
      <c r="N14" s="22"/>
      <c r="O14" s="22"/>
      <c r="P14" s="22"/>
    </row>
    <row r="15" spans="1:16" ht="178.5" customHeight="1" x14ac:dyDescent="0.25">
      <c r="A15" s="116" t="s">
        <v>377</v>
      </c>
      <c r="B15" s="111"/>
      <c r="C15" s="111"/>
      <c r="D15" s="111"/>
      <c r="E15" s="111"/>
      <c r="F15" s="111"/>
      <c r="G15" s="112"/>
      <c r="H15" s="21"/>
      <c r="I15" s="22"/>
      <c r="J15" s="22"/>
      <c r="K15" s="22"/>
      <c r="L15" s="22"/>
      <c r="M15" s="22"/>
      <c r="N15" s="22"/>
      <c r="O15" s="22"/>
      <c r="P15" s="22"/>
    </row>
    <row r="16" spans="1:16" x14ac:dyDescent="0.25">
      <c r="A16" s="106"/>
      <c r="B16" s="89"/>
      <c r="C16" s="89"/>
      <c r="D16" s="89"/>
      <c r="E16" s="89"/>
      <c r="F16" s="89"/>
      <c r="G16" s="107"/>
      <c r="H16" s="21"/>
      <c r="I16" s="22"/>
      <c r="J16" s="22"/>
      <c r="K16" s="22"/>
      <c r="L16" s="22"/>
      <c r="M16" s="22"/>
      <c r="N16" s="22"/>
      <c r="O16" s="22"/>
      <c r="P16" s="22"/>
    </row>
    <row r="17" spans="1:16" ht="51" customHeight="1" x14ac:dyDescent="0.25">
      <c r="A17" s="110" t="s">
        <v>366</v>
      </c>
      <c r="B17" s="111"/>
      <c r="C17" s="111"/>
      <c r="D17" s="111"/>
      <c r="E17" s="111"/>
      <c r="F17" s="111"/>
      <c r="G17" s="112"/>
      <c r="H17" s="21"/>
      <c r="I17" s="22"/>
      <c r="J17" s="22"/>
      <c r="K17" s="22"/>
      <c r="L17" s="22"/>
      <c r="M17" s="22"/>
      <c r="N17" s="22"/>
      <c r="O17" s="22"/>
      <c r="P17" s="22"/>
    </row>
    <row r="18" spans="1:16" x14ac:dyDescent="0.25">
      <c r="A18" s="108"/>
      <c r="B18" s="89"/>
      <c r="C18" s="89"/>
      <c r="D18" s="89"/>
      <c r="E18" s="89"/>
      <c r="F18" s="89"/>
      <c r="G18" s="107"/>
      <c r="H18" s="21"/>
      <c r="I18" s="22"/>
      <c r="J18" s="22"/>
      <c r="K18" s="22"/>
      <c r="L18" s="22"/>
      <c r="M18" s="22"/>
      <c r="N18" s="22"/>
      <c r="O18" s="22"/>
      <c r="P18" s="22"/>
    </row>
    <row r="19" spans="1:16" ht="181.5" customHeight="1" x14ac:dyDescent="0.25">
      <c r="A19" s="110" t="s">
        <v>367</v>
      </c>
      <c r="B19" s="111"/>
      <c r="C19" s="111"/>
      <c r="D19" s="111"/>
      <c r="E19" s="111"/>
      <c r="F19" s="111"/>
      <c r="G19" s="112"/>
      <c r="H19" s="21"/>
      <c r="I19" s="22"/>
      <c r="J19" s="22"/>
      <c r="K19" s="22"/>
      <c r="L19" s="22"/>
      <c r="M19" s="22"/>
      <c r="N19" s="22"/>
      <c r="O19" s="22"/>
      <c r="P19" s="22"/>
    </row>
    <row r="20" spans="1:16" x14ac:dyDescent="0.25">
      <c r="A20" s="108"/>
      <c r="B20" s="89"/>
      <c r="C20" s="89"/>
      <c r="D20" s="89"/>
      <c r="E20" s="89"/>
      <c r="F20" s="89"/>
      <c r="G20" s="107"/>
      <c r="H20" s="21"/>
      <c r="I20" s="22"/>
      <c r="J20" s="22"/>
      <c r="K20" s="22"/>
      <c r="L20" s="22"/>
      <c r="M20" s="22"/>
      <c r="N20" s="22"/>
      <c r="O20" s="22"/>
      <c r="P20" s="22"/>
    </row>
    <row r="21" spans="1:16" ht="109.5" customHeight="1" x14ac:dyDescent="0.25">
      <c r="A21" s="110" t="s">
        <v>379</v>
      </c>
      <c r="B21" s="111"/>
      <c r="C21" s="111"/>
      <c r="D21" s="111"/>
      <c r="E21" s="111"/>
      <c r="F21" s="111"/>
      <c r="G21" s="112"/>
      <c r="H21" s="21"/>
      <c r="I21" s="22"/>
      <c r="J21" s="22"/>
      <c r="K21" s="22"/>
      <c r="L21" s="22"/>
      <c r="M21" s="22"/>
      <c r="N21" s="22"/>
      <c r="O21" s="22"/>
      <c r="P21" s="22"/>
    </row>
    <row r="22" spans="1:16" x14ac:dyDescent="0.25">
      <c r="A22" s="108"/>
      <c r="B22" s="89"/>
      <c r="C22" s="89"/>
      <c r="D22" s="89"/>
      <c r="E22" s="89"/>
      <c r="F22" s="89"/>
      <c r="G22" s="107"/>
      <c r="H22" s="21"/>
      <c r="I22" s="22"/>
      <c r="J22" s="22"/>
      <c r="K22" s="22"/>
      <c r="L22" s="22"/>
      <c r="M22" s="22"/>
      <c r="N22" s="22"/>
      <c r="O22" s="22"/>
      <c r="P22" s="22"/>
    </row>
    <row r="23" spans="1:16" ht="138.75" customHeight="1" x14ac:dyDescent="0.25">
      <c r="A23" s="110" t="s">
        <v>378</v>
      </c>
      <c r="B23" s="111"/>
      <c r="C23" s="111"/>
      <c r="D23" s="111"/>
      <c r="E23" s="111"/>
      <c r="F23" s="111"/>
      <c r="G23" s="112"/>
      <c r="H23" s="21"/>
      <c r="I23" s="22"/>
      <c r="J23" s="22"/>
      <c r="K23" s="22"/>
      <c r="L23" s="22"/>
      <c r="M23" s="22"/>
      <c r="N23" s="22"/>
      <c r="O23" s="22"/>
      <c r="P23" s="22"/>
    </row>
    <row r="24" spans="1:16" x14ac:dyDescent="0.25">
      <c r="A24" s="108"/>
      <c r="B24" s="89"/>
      <c r="C24" s="89"/>
      <c r="D24" s="89"/>
      <c r="E24" s="89"/>
      <c r="F24" s="89"/>
      <c r="G24" s="107"/>
      <c r="H24" s="21"/>
      <c r="I24" s="22"/>
      <c r="J24" s="22"/>
      <c r="K24" s="22"/>
      <c r="L24" s="22"/>
      <c r="M24" s="22"/>
      <c r="N24" s="22"/>
      <c r="O24" s="22"/>
      <c r="P24" s="22"/>
    </row>
    <row r="25" spans="1:16" ht="93" customHeight="1" x14ac:dyDescent="0.25">
      <c r="A25" s="110" t="s">
        <v>368</v>
      </c>
      <c r="B25" s="111"/>
      <c r="C25" s="111"/>
      <c r="D25" s="111"/>
      <c r="E25" s="111"/>
      <c r="F25" s="111"/>
      <c r="G25" s="112"/>
      <c r="H25" s="21"/>
      <c r="I25" s="22"/>
      <c r="J25" s="22"/>
      <c r="K25" s="22"/>
      <c r="L25" s="22"/>
      <c r="M25" s="22"/>
      <c r="N25" s="22"/>
      <c r="O25" s="22"/>
      <c r="P25" s="22"/>
    </row>
    <row r="26" spans="1:16" x14ac:dyDescent="0.25">
      <c r="A26" s="108"/>
      <c r="B26" s="89"/>
      <c r="C26" s="89"/>
      <c r="D26" s="89"/>
      <c r="E26" s="89"/>
      <c r="F26" s="89"/>
      <c r="G26" s="107"/>
      <c r="H26" s="21"/>
      <c r="I26" s="22"/>
      <c r="J26" s="22"/>
      <c r="K26" s="22"/>
      <c r="L26" s="22"/>
      <c r="M26" s="22"/>
      <c r="N26" s="22"/>
      <c r="O26" s="22"/>
      <c r="P26" s="22"/>
    </row>
    <row r="27" spans="1:16" ht="99" customHeight="1" x14ac:dyDescent="0.25">
      <c r="A27" s="110" t="s">
        <v>369</v>
      </c>
      <c r="B27" s="111"/>
      <c r="C27" s="111"/>
      <c r="D27" s="111"/>
      <c r="E27" s="111"/>
      <c r="F27" s="111"/>
      <c r="G27" s="112"/>
      <c r="H27" s="21"/>
      <c r="I27" s="22"/>
      <c r="J27" s="22"/>
      <c r="K27" s="22"/>
      <c r="L27" s="22"/>
      <c r="M27" s="22"/>
      <c r="N27" s="22"/>
      <c r="O27" s="22"/>
      <c r="P27" s="22"/>
    </row>
    <row r="28" spans="1:16" x14ac:dyDescent="0.25">
      <c r="A28" s="108"/>
      <c r="B28" s="89"/>
      <c r="C28" s="89"/>
      <c r="D28" s="89"/>
      <c r="E28" s="89"/>
      <c r="F28" s="89"/>
      <c r="G28" s="107"/>
    </row>
    <row r="29" spans="1:16" x14ac:dyDescent="0.25">
      <c r="A29" s="113" t="s">
        <v>370</v>
      </c>
      <c r="B29" s="114"/>
      <c r="C29" s="115"/>
      <c r="D29" s="105"/>
      <c r="E29" s="105"/>
      <c r="F29" s="105"/>
      <c r="G29" s="109"/>
    </row>
    <row r="30" spans="1:16" ht="94.5" customHeight="1" x14ac:dyDescent="0.25">
      <c r="A30" s="116" t="s">
        <v>371</v>
      </c>
      <c r="B30" s="111"/>
      <c r="C30" s="111"/>
      <c r="D30" s="111"/>
      <c r="E30" s="111"/>
      <c r="F30" s="111"/>
      <c r="G30" s="112"/>
    </row>
    <row r="31" spans="1:16" x14ac:dyDescent="0.25">
      <c r="A31" s="108"/>
      <c r="B31" s="89"/>
      <c r="C31" s="89"/>
      <c r="D31" s="89"/>
      <c r="E31" s="89"/>
      <c r="F31" s="89"/>
      <c r="G31" s="107"/>
    </row>
    <row r="32" spans="1:16" x14ac:dyDescent="0.25">
      <c r="A32" s="113" t="s">
        <v>380</v>
      </c>
      <c r="B32" s="114"/>
      <c r="C32" s="115"/>
      <c r="D32" s="105"/>
      <c r="E32" s="105"/>
      <c r="F32" s="105"/>
      <c r="G32" s="109"/>
    </row>
    <row r="33" spans="1:7" ht="37.5" customHeight="1" x14ac:dyDescent="0.25">
      <c r="A33" s="117" t="s">
        <v>381</v>
      </c>
      <c r="B33" s="118"/>
      <c r="C33" s="118"/>
      <c r="D33" s="118"/>
      <c r="E33" s="118"/>
      <c r="F33" s="118"/>
      <c r="G33" s="119"/>
    </row>
  </sheetData>
  <sheetProtection algorithmName="SHA-512" hashValue="ZbqGdY5Mxc/NZRRzESK6opEA4HcGOe/FdnF9o+mAH09OjeLYajhN7C6/tAAKHYCdu5mdv1S/QqLHEU7DPZ3Bog==" saltValue="IKXKSWsQvh72GEfgnSeLIw==" spinCount="100000" sheet="1" formatCells="0" formatColumns="0" formatRows="0"/>
  <mergeCells count="22">
    <mergeCell ref="A7:G7"/>
    <mergeCell ref="A8:G8"/>
    <mergeCell ref="A1:G1"/>
    <mergeCell ref="D2:E2"/>
    <mergeCell ref="F2:G2"/>
    <mergeCell ref="A4:G4"/>
    <mergeCell ref="A5:G5"/>
    <mergeCell ref="A10:G10"/>
    <mergeCell ref="A12:G12"/>
    <mergeCell ref="A15:G15"/>
    <mergeCell ref="A11:C11"/>
    <mergeCell ref="A14:C14"/>
    <mergeCell ref="A19:G19"/>
    <mergeCell ref="A17:G17"/>
    <mergeCell ref="A21:G21"/>
    <mergeCell ref="A23:G23"/>
    <mergeCell ref="A25:G25"/>
    <mergeCell ref="A27:G27"/>
    <mergeCell ref="A29:C29"/>
    <mergeCell ref="A30:G30"/>
    <mergeCell ref="A32:C32"/>
    <mergeCell ref="A33:G33"/>
  </mergeCells>
  <pageMargins left="0.7" right="0.7" top="0.75" bottom="0.75" header="0.3" footer="0.3"/>
  <pageSetup paperSize="9" scale="96" orientation="portrait" r:id="rId1"/>
  <headerFooter>
    <oddFooter>&amp;CLisez-moi - Audit MPI - OMEDIT Pays de la Loire - V2_décembre 2025</oddFooter>
  </headerFooter>
  <rowBreaks count="1" manualBreakCount="1">
    <brk id="1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34EA2"/>
    <pageSetUpPr fitToPage="1"/>
  </sheetPr>
  <dimension ref="A1:AE96"/>
  <sheetViews>
    <sheetView showGridLines="0" zoomScaleNormal="100"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11.42578125" defaultRowHeight="14.25" x14ac:dyDescent="0.25"/>
  <cols>
    <col min="1" max="1" width="43.85546875" style="40" customWidth="1"/>
    <col min="2" max="31" width="21.42578125" style="42" customWidth="1"/>
    <col min="32" max="16384" width="11.42578125" style="28"/>
  </cols>
  <sheetData>
    <row r="1" spans="1:31" x14ac:dyDescent="0.25">
      <c r="A1" s="66"/>
      <c r="B1" s="27" t="s">
        <v>200</v>
      </c>
      <c r="C1" s="27" t="s">
        <v>201</v>
      </c>
      <c r="D1" s="27" t="s">
        <v>202</v>
      </c>
      <c r="E1" s="27" t="s">
        <v>203</v>
      </c>
      <c r="F1" s="27" t="s">
        <v>204</v>
      </c>
      <c r="G1" s="27" t="s">
        <v>205</v>
      </c>
      <c r="H1" s="27" t="s">
        <v>206</v>
      </c>
      <c r="I1" s="27" t="s">
        <v>207</v>
      </c>
      <c r="J1" s="27" t="s">
        <v>208</v>
      </c>
      <c r="K1" s="27" t="s">
        <v>209</v>
      </c>
      <c r="L1" s="27" t="s">
        <v>210</v>
      </c>
      <c r="M1" s="27" t="s">
        <v>211</v>
      </c>
      <c r="N1" s="27" t="s">
        <v>212</v>
      </c>
      <c r="O1" s="27" t="s">
        <v>213</v>
      </c>
      <c r="P1" s="27" t="s">
        <v>214</v>
      </c>
      <c r="Q1" s="27" t="s">
        <v>215</v>
      </c>
      <c r="R1" s="27" t="s">
        <v>216</v>
      </c>
      <c r="S1" s="27" t="s">
        <v>217</v>
      </c>
      <c r="T1" s="27" t="s">
        <v>218</v>
      </c>
      <c r="U1" s="27" t="s">
        <v>219</v>
      </c>
      <c r="V1" s="27" t="s">
        <v>220</v>
      </c>
      <c r="W1" s="27" t="s">
        <v>221</v>
      </c>
      <c r="X1" s="27" t="s">
        <v>222</v>
      </c>
      <c r="Y1" s="27" t="s">
        <v>223</v>
      </c>
      <c r="Z1" s="27" t="s">
        <v>224</v>
      </c>
      <c r="AA1" s="27" t="s">
        <v>225</v>
      </c>
      <c r="AB1" s="27" t="s">
        <v>226</v>
      </c>
      <c r="AC1" s="27" t="s">
        <v>227</v>
      </c>
      <c r="AD1" s="27" t="s">
        <v>228</v>
      </c>
      <c r="AE1" s="27" t="s">
        <v>229</v>
      </c>
    </row>
    <row r="2" spans="1:31" x14ac:dyDescent="0.25">
      <c r="A2" s="29" t="s">
        <v>330</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row>
    <row r="3" spans="1:31" x14ac:dyDescent="0.25">
      <c r="A3" s="30" t="s">
        <v>351</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row>
    <row r="4" spans="1:31" x14ac:dyDescent="0.25">
      <c r="A4" s="31" t="s">
        <v>230</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row>
    <row r="5" spans="1:31" x14ac:dyDescent="0.25">
      <c r="A5" s="31" t="s">
        <v>231</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31" t="s">
        <v>232</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31" t="s">
        <v>233</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31" t="s">
        <v>234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31" t="s">
        <v>235</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31" t="s">
        <v>236</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31" t="s">
        <v>237</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31" t="s">
        <v>238</v>
      </c>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31" t="s">
        <v>239</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31" t="s">
        <v>240</v>
      </c>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31" t="s">
        <v>241</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31" t="s">
        <v>242</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31" x14ac:dyDescent="0.25">
      <c r="A17" s="31" t="s">
        <v>243</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row>
    <row r="18" spans="1:31" x14ac:dyDescent="0.25">
      <c r="A18" s="31" t="s">
        <v>244</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row>
    <row r="19" spans="1:31" x14ac:dyDescent="0.25">
      <c r="A19" s="31" t="s">
        <v>245</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row>
    <row r="20" spans="1:31" x14ac:dyDescent="0.25">
      <c r="A20" s="31" t="s">
        <v>246</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row>
    <row r="21" spans="1:31" x14ac:dyDescent="0.25">
      <c r="A21" s="31" t="s">
        <v>247</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row>
    <row r="22" spans="1:31" x14ac:dyDescent="0.25">
      <c r="A22" s="31" t="s">
        <v>248</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row>
    <row r="23" spans="1:31" x14ac:dyDescent="0.25">
      <c r="A23" s="31" t="s">
        <v>249</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row>
    <row r="24" spans="1:31" x14ac:dyDescent="0.25">
      <c r="A24" s="33" t="s">
        <v>334</v>
      </c>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row>
    <row r="25" spans="1:31" x14ac:dyDescent="0.25">
      <c r="A25" s="34" t="s">
        <v>288</v>
      </c>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row>
    <row r="26" spans="1:31" x14ac:dyDescent="0.25">
      <c r="A26" s="34" t="s">
        <v>289</v>
      </c>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row>
    <row r="27" spans="1:31" x14ac:dyDescent="0.25">
      <c r="A27" s="34" t="s">
        <v>291</v>
      </c>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row>
    <row r="28" spans="1:31" x14ac:dyDescent="0.25">
      <c r="A28" s="34" t="s">
        <v>290</v>
      </c>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row>
    <row r="29" spans="1:31" x14ac:dyDescent="0.25">
      <c r="A29" s="34" t="s">
        <v>292</v>
      </c>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row>
    <row r="30" spans="1:31" x14ac:dyDescent="0.25">
      <c r="A30" s="34" t="s">
        <v>293</v>
      </c>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row>
    <row r="31" spans="1:31" x14ac:dyDescent="0.25">
      <c r="A31" s="34" t="s">
        <v>294</v>
      </c>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row>
    <row r="32" spans="1:31" x14ac:dyDescent="0.25">
      <c r="A32" s="34" t="s">
        <v>295</v>
      </c>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row>
    <row r="33" spans="1:31" x14ac:dyDescent="0.25">
      <c r="A33" s="34" t="s">
        <v>296</v>
      </c>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row>
    <row r="34" spans="1:31" x14ac:dyDescent="0.25">
      <c r="A34" s="34" t="s">
        <v>297</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row>
    <row r="35" spans="1:31" x14ac:dyDescent="0.25">
      <c r="A35" s="34" t="s">
        <v>298</v>
      </c>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row>
    <row r="36" spans="1:31" x14ac:dyDescent="0.25">
      <c r="A36" s="35" t="s">
        <v>335</v>
      </c>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row>
    <row r="37" spans="1:31" ht="77.25" customHeight="1" x14ac:dyDescent="0.25">
      <c r="A37" s="36" t="s">
        <v>360</v>
      </c>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row>
    <row r="38" spans="1:31" ht="50.25" customHeight="1" x14ac:dyDescent="0.25">
      <c r="A38" s="36" t="s">
        <v>331</v>
      </c>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row>
    <row r="39" spans="1:31" ht="28.5" x14ac:dyDescent="0.25">
      <c r="A39" s="36" t="s">
        <v>299</v>
      </c>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row>
    <row r="40" spans="1:31" ht="42.75" x14ac:dyDescent="0.25">
      <c r="A40" s="36" t="s">
        <v>300</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row>
    <row r="41" spans="1:31" x14ac:dyDescent="0.25">
      <c r="A41" s="36" t="s">
        <v>301</v>
      </c>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row>
    <row r="42" spans="1:31" x14ac:dyDescent="0.25">
      <c r="A42" s="36" t="s">
        <v>302</v>
      </c>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row>
    <row r="43" spans="1:31" ht="28.5" x14ac:dyDescent="0.25">
      <c r="A43" s="37" t="s">
        <v>332</v>
      </c>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row>
    <row r="44" spans="1:31" x14ac:dyDescent="0.25">
      <c r="A44" s="38" t="s">
        <v>311</v>
      </c>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row>
    <row r="45" spans="1:31" ht="28.5" x14ac:dyDescent="0.25">
      <c r="A45" s="39" t="s">
        <v>303</v>
      </c>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row>
    <row r="46" spans="1:31" x14ac:dyDescent="0.25">
      <c r="A46" s="39" t="s">
        <v>304</v>
      </c>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row>
    <row r="47" spans="1:31" x14ac:dyDescent="0.25">
      <c r="A47" s="39" t="s">
        <v>306</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row>
    <row r="48" spans="1:31" x14ac:dyDescent="0.25">
      <c r="A48" s="39" t="s">
        <v>307</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row>
    <row r="49" spans="1:31" x14ac:dyDescent="0.25">
      <c r="A49" s="39" t="s">
        <v>312</v>
      </c>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row>
    <row r="50" spans="1:31" x14ac:dyDescent="0.25">
      <c r="A50" s="39" t="s">
        <v>309</v>
      </c>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row>
    <row r="51" spans="1:31" x14ac:dyDescent="0.25">
      <c r="A51" s="39" t="s">
        <v>310</v>
      </c>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row>
    <row r="52" spans="1:31" x14ac:dyDescent="0.25">
      <c r="A52" s="39" t="s">
        <v>308</v>
      </c>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row>
    <row r="53" spans="1:31" x14ac:dyDescent="0.25">
      <c r="A53" s="32" t="s">
        <v>282</v>
      </c>
      <c r="B53" s="43" t="str">
        <f>IF(B$2&lt;&gt;0,COUNTA(B$4:B$23),"")</f>
        <v/>
      </c>
      <c r="C53" s="43" t="str">
        <f t="shared" ref="C53:AE53" si="0">IF(C$2&lt;&gt;0,COUNTA(C$4:C$23),"")</f>
        <v/>
      </c>
      <c r="D53" s="43" t="str">
        <f t="shared" si="0"/>
        <v/>
      </c>
      <c r="E53" s="43" t="str">
        <f t="shared" si="0"/>
        <v/>
      </c>
      <c r="F53" s="43" t="str">
        <f t="shared" si="0"/>
        <v/>
      </c>
      <c r="G53" s="43" t="str">
        <f t="shared" si="0"/>
        <v/>
      </c>
      <c r="H53" s="43" t="str">
        <f t="shared" si="0"/>
        <v/>
      </c>
      <c r="I53" s="43" t="str">
        <f t="shared" si="0"/>
        <v/>
      </c>
      <c r="J53" s="43" t="str">
        <f t="shared" si="0"/>
        <v/>
      </c>
      <c r="K53" s="43" t="str">
        <f t="shared" si="0"/>
        <v/>
      </c>
      <c r="L53" s="43" t="str">
        <f t="shared" si="0"/>
        <v/>
      </c>
      <c r="M53" s="43" t="str">
        <f t="shared" si="0"/>
        <v/>
      </c>
      <c r="N53" s="43" t="str">
        <f t="shared" si="0"/>
        <v/>
      </c>
      <c r="O53" s="43" t="str">
        <f t="shared" si="0"/>
        <v/>
      </c>
      <c r="P53" s="43" t="str">
        <f t="shared" si="0"/>
        <v/>
      </c>
      <c r="Q53" s="43" t="str">
        <f t="shared" si="0"/>
        <v/>
      </c>
      <c r="R53" s="43" t="str">
        <f t="shared" si="0"/>
        <v/>
      </c>
      <c r="S53" s="43" t="str">
        <f t="shared" si="0"/>
        <v/>
      </c>
      <c r="T53" s="43" t="str">
        <f t="shared" si="0"/>
        <v/>
      </c>
      <c r="U53" s="43" t="str">
        <f t="shared" si="0"/>
        <v/>
      </c>
      <c r="V53" s="43" t="str">
        <f t="shared" si="0"/>
        <v/>
      </c>
      <c r="W53" s="43" t="str">
        <f t="shared" si="0"/>
        <v/>
      </c>
      <c r="X53" s="43" t="str">
        <f t="shared" si="0"/>
        <v/>
      </c>
      <c r="Y53" s="43" t="str">
        <f t="shared" si="0"/>
        <v/>
      </c>
      <c r="Z53" s="43" t="str">
        <f t="shared" si="0"/>
        <v/>
      </c>
      <c r="AA53" s="43" t="str">
        <f t="shared" si="0"/>
        <v/>
      </c>
      <c r="AB53" s="43" t="str">
        <f t="shared" si="0"/>
        <v/>
      </c>
      <c r="AC53" s="43" t="str">
        <f t="shared" si="0"/>
        <v/>
      </c>
      <c r="AD53" s="43" t="str">
        <f t="shared" si="0"/>
        <v/>
      </c>
      <c r="AE53" s="43" t="str">
        <f t="shared" si="0"/>
        <v/>
      </c>
    </row>
    <row r="54" spans="1:31" ht="28.5" x14ac:dyDescent="0.25">
      <c r="A54" s="32" t="s">
        <v>283</v>
      </c>
      <c r="B54" s="43" t="str">
        <f>IF(B$2&lt;&gt;0,'Calculateur BR défavorable'!B$71,"")</f>
        <v/>
      </c>
      <c r="C54" s="43" t="str">
        <f>IF(C$2&lt;&gt;0,'Calculateur BR défavorable'!C$71,"")</f>
        <v/>
      </c>
      <c r="D54" s="43" t="str">
        <f>IF(D$2&lt;&gt;0,'Calculateur BR défavorable'!D$71,"")</f>
        <v/>
      </c>
      <c r="E54" s="43" t="str">
        <f>IF(E$2&lt;&gt;0,'Calculateur BR défavorable'!E$71,"")</f>
        <v/>
      </c>
      <c r="F54" s="43" t="str">
        <f>IF(F$2&lt;&gt;0,'Calculateur BR défavorable'!F$71,"")</f>
        <v/>
      </c>
      <c r="G54" s="43" t="str">
        <f>IF(G$2&lt;&gt;0,'Calculateur BR défavorable'!G$71,"")</f>
        <v/>
      </c>
      <c r="H54" s="43" t="str">
        <f>IF(H$2&lt;&gt;0,'Calculateur BR défavorable'!H$71,"")</f>
        <v/>
      </c>
      <c r="I54" s="43" t="str">
        <f>IF(I$2&lt;&gt;0,'Calculateur BR défavorable'!I$71,"")</f>
        <v/>
      </c>
      <c r="J54" s="43" t="str">
        <f>IF(J$2&lt;&gt;0,'Calculateur BR défavorable'!J$71,"")</f>
        <v/>
      </c>
      <c r="K54" s="43" t="str">
        <f>IF(K$2&lt;&gt;0,'Calculateur BR défavorable'!K$71,"")</f>
        <v/>
      </c>
      <c r="L54" s="43" t="str">
        <f>IF(L$2&lt;&gt;0,'Calculateur BR défavorable'!L$71,"")</f>
        <v/>
      </c>
      <c r="M54" s="43" t="str">
        <f>IF(M$2&lt;&gt;0,'Calculateur BR défavorable'!M$71,"")</f>
        <v/>
      </c>
      <c r="N54" s="43" t="str">
        <f>IF(N$2&lt;&gt;0,'Calculateur BR défavorable'!N$71,"")</f>
        <v/>
      </c>
      <c r="O54" s="43" t="str">
        <f>IF(O$2&lt;&gt;0,'Calculateur BR défavorable'!O$71,"")</f>
        <v/>
      </c>
      <c r="P54" s="43" t="str">
        <f>IF(P$2&lt;&gt;0,'Calculateur BR défavorable'!P$71,"")</f>
        <v/>
      </c>
      <c r="Q54" s="43" t="str">
        <f>IF(Q$2&lt;&gt;0,'Calculateur BR défavorable'!Q$71,"")</f>
        <v/>
      </c>
      <c r="R54" s="43" t="str">
        <f>IF(R$2&lt;&gt;0,'Calculateur BR défavorable'!R$71,"")</f>
        <v/>
      </c>
      <c r="S54" s="43" t="str">
        <f>IF(S$2&lt;&gt;0,'Calculateur BR défavorable'!S$71,"")</f>
        <v/>
      </c>
      <c r="T54" s="43" t="str">
        <f>IF(T$2&lt;&gt;0,'Calculateur BR défavorable'!T$71,"")</f>
        <v/>
      </c>
      <c r="U54" s="43" t="str">
        <f>IF(U$2&lt;&gt;0,'Calculateur BR défavorable'!U$71,"")</f>
        <v/>
      </c>
      <c r="V54" s="43" t="str">
        <f>IF(V$2&lt;&gt;0,'Calculateur BR défavorable'!V$71,"")</f>
        <v/>
      </c>
      <c r="W54" s="43" t="str">
        <f>IF(W$2&lt;&gt;0,'Calculateur BR défavorable'!W$71,"")</f>
        <v/>
      </c>
      <c r="X54" s="43" t="str">
        <f>IF(X$2&lt;&gt;0,'Calculateur BR défavorable'!X$71,"")</f>
        <v/>
      </c>
      <c r="Y54" s="43" t="str">
        <f>IF(Y$2&lt;&gt;0,'Calculateur BR défavorable'!Y$71,"")</f>
        <v/>
      </c>
      <c r="Z54" s="43" t="str">
        <f>IF(Z$2&lt;&gt;0,'Calculateur BR défavorable'!Z$71,"")</f>
        <v/>
      </c>
      <c r="AA54" s="43" t="str">
        <f>IF(AA$2&lt;&gt;0,'Calculateur BR défavorable'!AA$71,"")</f>
        <v/>
      </c>
      <c r="AB54" s="43" t="str">
        <f>IF(AB$2&lt;&gt;0,'Calculateur BR défavorable'!AB$71,"")</f>
        <v/>
      </c>
      <c r="AC54" s="43" t="str">
        <f>IF(AC$2&lt;&gt;0,'Calculateur BR défavorable'!AC$71,"")</f>
        <v/>
      </c>
      <c r="AD54" s="43" t="str">
        <f>IF(AD$2&lt;&gt;0,'Calculateur BR défavorable'!AD$71,"")</f>
        <v/>
      </c>
      <c r="AE54" s="43" t="str">
        <f>IF(AE$2&lt;&gt;0,'Calculateur BR défavorable'!AE$71,"")</f>
        <v/>
      </c>
    </row>
    <row r="55" spans="1:31" x14ac:dyDescent="0.25">
      <c r="A55" s="29" t="s">
        <v>284</v>
      </c>
      <c r="B55" s="43" t="str">
        <f>IF(B$2&lt;&gt;0,'Calculateur BR défavorable'!B$23,"")</f>
        <v/>
      </c>
      <c r="C55" s="43" t="str">
        <f>IF(C$2&lt;&gt;0,'Calculateur BR défavorable'!C$23,"")</f>
        <v/>
      </c>
      <c r="D55" s="43" t="str">
        <f>IF(D$2&lt;&gt;0,'Calculateur BR défavorable'!D$23,"")</f>
        <v/>
      </c>
      <c r="E55" s="43" t="str">
        <f>IF(E$2&lt;&gt;0,'Calculateur BR défavorable'!E$23,"")</f>
        <v/>
      </c>
      <c r="F55" s="43" t="str">
        <f>IF(F$2&lt;&gt;0,'Calculateur BR défavorable'!F$23,"")</f>
        <v/>
      </c>
      <c r="G55" s="43" t="str">
        <f>IF(G$2&lt;&gt;0,'Calculateur BR défavorable'!G$23,"")</f>
        <v/>
      </c>
      <c r="H55" s="43" t="str">
        <f>IF(H$2&lt;&gt;0,'Calculateur BR défavorable'!H$23,"")</f>
        <v/>
      </c>
      <c r="I55" s="43" t="str">
        <f>IF(I$2&lt;&gt;0,'Calculateur BR défavorable'!I$23,"")</f>
        <v/>
      </c>
      <c r="J55" s="43" t="str">
        <f>IF(J$2&lt;&gt;0,'Calculateur BR défavorable'!J$23,"")</f>
        <v/>
      </c>
      <c r="K55" s="43" t="str">
        <f>IF(K$2&lt;&gt;0,'Calculateur BR défavorable'!K$23,"")</f>
        <v/>
      </c>
      <c r="L55" s="43" t="str">
        <f>IF(L$2&lt;&gt;0,'Calculateur BR défavorable'!L$23,"")</f>
        <v/>
      </c>
      <c r="M55" s="43" t="str">
        <f>IF(M$2&lt;&gt;0,'Calculateur BR défavorable'!M$23,"")</f>
        <v/>
      </c>
      <c r="N55" s="43" t="str">
        <f>IF(N$2&lt;&gt;0,'Calculateur BR défavorable'!N$23,"")</f>
        <v/>
      </c>
      <c r="O55" s="43" t="str">
        <f>IF(O$2&lt;&gt;0,'Calculateur BR défavorable'!O$23,"")</f>
        <v/>
      </c>
      <c r="P55" s="43" t="str">
        <f>IF(P$2&lt;&gt;0,'Calculateur BR défavorable'!P$23,"")</f>
        <v/>
      </c>
      <c r="Q55" s="43" t="str">
        <f>IF(Q$2&lt;&gt;0,'Calculateur BR défavorable'!Q$23,"")</f>
        <v/>
      </c>
      <c r="R55" s="43" t="str">
        <f>IF(R$2&lt;&gt;0,'Calculateur BR défavorable'!R$23,"")</f>
        <v/>
      </c>
      <c r="S55" s="43" t="str">
        <f>IF(S$2&lt;&gt;0,'Calculateur BR défavorable'!S$23,"")</f>
        <v/>
      </c>
      <c r="T55" s="43" t="str">
        <f>IF(T$2&lt;&gt;0,'Calculateur BR défavorable'!T$23,"")</f>
        <v/>
      </c>
      <c r="U55" s="43" t="str">
        <f>IF(U$2&lt;&gt;0,'Calculateur BR défavorable'!U$23,"")</f>
        <v/>
      </c>
      <c r="V55" s="43" t="str">
        <f>IF(V$2&lt;&gt;0,'Calculateur BR défavorable'!V$23,"")</f>
        <v/>
      </c>
      <c r="W55" s="43" t="str">
        <f>IF(W$2&lt;&gt;0,'Calculateur BR défavorable'!W$23,"")</f>
        <v/>
      </c>
      <c r="X55" s="43" t="str">
        <f>IF(X$2&lt;&gt;0,'Calculateur BR défavorable'!X$23,"")</f>
        <v/>
      </c>
      <c r="Y55" s="43" t="str">
        <f>IF(Y$2&lt;&gt;0,'Calculateur BR défavorable'!Y$23,"")</f>
        <v/>
      </c>
      <c r="Z55" s="43" t="str">
        <f>IF(Z$2&lt;&gt;0,'Calculateur BR défavorable'!Z$23,"")</f>
        <v/>
      </c>
      <c r="AA55" s="43" t="str">
        <f>IF(AA$2&lt;&gt;0,'Calculateur BR défavorable'!AA$23,"")</f>
        <v/>
      </c>
      <c r="AB55" s="43" t="str">
        <f>IF(AB$2&lt;&gt;0,'Calculateur BR défavorable'!AB$23,"")</f>
        <v/>
      </c>
      <c r="AC55" s="43" t="str">
        <f>IF(AC$2&lt;&gt;0,'Calculateur BR défavorable'!AC$23,"")</f>
        <v/>
      </c>
      <c r="AD55" s="43" t="str">
        <f>IF(AD$2&lt;&gt;0,'Calculateur BR défavorable'!AD$23,"")</f>
        <v/>
      </c>
      <c r="AE55" s="43" t="str">
        <f>IF(AE$2&lt;&gt;0,'Calculateur BR défavorable'!AE$23,"")</f>
        <v/>
      </c>
    </row>
    <row r="56" spans="1:31" x14ac:dyDescent="0.25">
      <c r="A56" s="29" t="s">
        <v>285</v>
      </c>
      <c r="B56" s="43" t="str">
        <f>IF(B$2&lt;&gt;0,'Calculateur BR défavorable'!B$47,"")</f>
        <v/>
      </c>
      <c r="C56" s="43" t="str">
        <f>IF(C$2&lt;&gt;0,'Calculateur BR défavorable'!C$47,"")</f>
        <v/>
      </c>
      <c r="D56" s="43" t="str">
        <f>IF(D$2&lt;&gt;0,'Calculateur BR défavorable'!D$47,"")</f>
        <v/>
      </c>
      <c r="E56" s="43" t="str">
        <f>IF(E$2&lt;&gt;0,'Calculateur BR défavorable'!E$47,"")</f>
        <v/>
      </c>
      <c r="F56" s="43" t="str">
        <f>IF(F$2&lt;&gt;0,'Calculateur BR défavorable'!F$47,"")</f>
        <v/>
      </c>
      <c r="G56" s="43" t="str">
        <f>IF(G$2&lt;&gt;0,'Calculateur BR défavorable'!G$47,"")</f>
        <v/>
      </c>
      <c r="H56" s="43" t="str">
        <f>IF(H$2&lt;&gt;0,'Calculateur BR défavorable'!H$47,"")</f>
        <v/>
      </c>
      <c r="I56" s="43" t="str">
        <f>IF(I$2&lt;&gt;0,'Calculateur BR défavorable'!I$47,"")</f>
        <v/>
      </c>
      <c r="J56" s="43" t="str">
        <f>IF(J$2&lt;&gt;0,'Calculateur BR défavorable'!J$47,"")</f>
        <v/>
      </c>
      <c r="K56" s="43" t="str">
        <f>IF(K$2&lt;&gt;0,'Calculateur BR défavorable'!K$47,"")</f>
        <v/>
      </c>
      <c r="L56" s="43" t="str">
        <f>IF(L$2&lt;&gt;0,'Calculateur BR défavorable'!L$47,"")</f>
        <v/>
      </c>
      <c r="M56" s="43" t="str">
        <f>IF(M$2&lt;&gt;0,'Calculateur BR défavorable'!M$47,"")</f>
        <v/>
      </c>
      <c r="N56" s="43" t="str">
        <f>IF(N$2&lt;&gt;0,'Calculateur BR défavorable'!N$47,"")</f>
        <v/>
      </c>
      <c r="O56" s="43" t="str">
        <f>IF(O$2&lt;&gt;0,'Calculateur BR défavorable'!O$47,"")</f>
        <v/>
      </c>
      <c r="P56" s="43" t="str">
        <f>IF(P$2&lt;&gt;0,'Calculateur BR défavorable'!P$47,"")</f>
        <v/>
      </c>
      <c r="Q56" s="43" t="str">
        <f>IF(Q$2&lt;&gt;0,'Calculateur BR défavorable'!Q$47,"")</f>
        <v/>
      </c>
      <c r="R56" s="43" t="str">
        <f>IF(R$2&lt;&gt;0,'Calculateur BR défavorable'!R$47,"")</f>
        <v/>
      </c>
      <c r="S56" s="43" t="str">
        <f>IF(S$2&lt;&gt;0,'Calculateur BR défavorable'!S$47,"")</f>
        <v/>
      </c>
      <c r="T56" s="43" t="str">
        <f>IF(T$2&lt;&gt;0,'Calculateur BR défavorable'!T$47,"")</f>
        <v/>
      </c>
      <c r="U56" s="43" t="str">
        <f>IF(U$2&lt;&gt;0,'Calculateur BR défavorable'!U$47,"")</f>
        <v/>
      </c>
      <c r="V56" s="43" t="str">
        <f>IF(V$2&lt;&gt;0,'Calculateur BR défavorable'!V$47,"")</f>
        <v/>
      </c>
      <c r="W56" s="43" t="str">
        <f>IF(W$2&lt;&gt;0,'Calculateur BR défavorable'!W$47,"")</f>
        <v/>
      </c>
      <c r="X56" s="43" t="str">
        <f>IF(X$2&lt;&gt;0,'Calculateur BR défavorable'!X$47,"")</f>
        <v/>
      </c>
      <c r="Y56" s="43" t="str">
        <f>IF(Y$2&lt;&gt;0,'Calculateur BR défavorable'!Y$47,"")</f>
        <v/>
      </c>
      <c r="Z56" s="43" t="str">
        <f>IF(Z$2&lt;&gt;0,'Calculateur BR défavorable'!Z$47,"")</f>
        <v/>
      </c>
      <c r="AA56" s="43" t="str">
        <f>IF(AA$2&lt;&gt;0,'Calculateur BR défavorable'!AA$47,"")</f>
        <v/>
      </c>
      <c r="AB56" s="43" t="str">
        <f>IF(AB$2&lt;&gt;0,'Calculateur BR défavorable'!AB$47,"")</f>
        <v/>
      </c>
      <c r="AC56" s="43" t="str">
        <f>IF(AC$2&lt;&gt;0,'Calculateur BR défavorable'!AC$47,"")</f>
        <v/>
      </c>
      <c r="AD56" s="43" t="str">
        <f>IF(AD$2&lt;&gt;0,'Calculateur BR défavorable'!AD$47,"")</f>
        <v/>
      </c>
      <c r="AE56" s="43" t="str">
        <f>IF(AE$2&lt;&gt;0,'Calculateur BR défavorable'!AE$47,"")</f>
        <v/>
      </c>
    </row>
    <row r="57" spans="1:31" x14ac:dyDescent="0.25">
      <c r="A57" s="32" t="s">
        <v>375</v>
      </c>
      <c r="B57" s="43" t="str">
        <f t="shared" ref="B57:AE57" si="1">IF(B$2&lt;&gt;0,COUNTIF(B$25:B$35,"oui"),"")</f>
        <v/>
      </c>
      <c r="C57" s="43" t="str">
        <f t="shared" si="1"/>
        <v/>
      </c>
      <c r="D57" s="43" t="str">
        <f t="shared" si="1"/>
        <v/>
      </c>
      <c r="E57" s="43" t="str">
        <f t="shared" si="1"/>
        <v/>
      </c>
      <c r="F57" s="43" t="str">
        <f t="shared" si="1"/>
        <v/>
      </c>
      <c r="G57" s="43" t="str">
        <f t="shared" si="1"/>
        <v/>
      </c>
      <c r="H57" s="43" t="str">
        <f t="shared" si="1"/>
        <v/>
      </c>
      <c r="I57" s="43" t="str">
        <f t="shared" si="1"/>
        <v/>
      </c>
      <c r="J57" s="43" t="str">
        <f t="shared" si="1"/>
        <v/>
      </c>
      <c r="K57" s="43" t="str">
        <f t="shared" si="1"/>
        <v/>
      </c>
      <c r="L57" s="43" t="str">
        <f t="shared" si="1"/>
        <v/>
      </c>
      <c r="M57" s="43" t="str">
        <f t="shared" si="1"/>
        <v/>
      </c>
      <c r="N57" s="43" t="str">
        <f t="shared" si="1"/>
        <v/>
      </c>
      <c r="O57" s="43" t="str">
        <f t="shared" si="1"/>
        <v/>
      </c>
      <c r="P57" s="43" t="str">
        <f t="shared" si="1"/>
        <v/>
      </c>
      <c r="Q57" s="43" t="str">
        <f t="shared" si="1"/>
        <v/>
      </c>
      <c r="R57" s="43" t="str">
        <f t="shared" si="1"/>
        <v/>
      </c>
      <c r="S57" s="43" t="str">
        <f t="shared" si="1"/>
        <v/>
      </c>
      <c r="T57" s="43" t="str">
        <f t="shared" si="1"/>
        <v/>
      </c>
      <c r="U57" s="43" t="str">
        <f t="shared" si="1"/>
        <v/>
      </c>
      <c r="V57" s="43" t="str">
        <f t="shared" si="1"/>
        <v/>
      </c>
      <c r="W57" s="43" t="str">
        <f t="shared" si="1"/>
        <v/>
      </c>
      <c r="X57" s="43" t="str">
        <f t="shared" si="1"/>
        <v/>
      </c>
      <c r="Y57" s="43" t="str">
        <f t="shared" si="1"/>
        <v/>
      </c>
      <c r="Z57" s="43" t="str">
        <f t="shared" si="1"/>
        <v/>
      </c>
      <c r="AA57" s="43" t="str">
        <f t="shared" si="1"/>
        <v/>
      </c>
      <c r="AB57" s="43" t="str">
        <f t="shared" si="1"/>
        <v/>
      </c>
      <c r="AC57" s="43" t="str">
        <f t="shared" si="1"/>
        <v/>
      </c>
      <c r="AD57" s="43" t="str">
        <f t="shared" si="1"/>
        <v/>
      </c>
      <c r="AE57" s="43" t="str">
        <f t="shared" si="1"/>
        <v/>
      </c>
    </row>
    <row r="58" spans="1:31" x14ac:dyDescent="0.25">
      <c r="A58" s="32" t="s">
        <v>376</v>
      </c>
      <c r="B58" s="43" t="str">
        <f t="shared" ref="B58:AE58" si="2">IF(B$2&lt;&gt;0,COUNTIF(B$37:B$42,"oui"),"")</f>
        <v/>
      </c>
      <c r="C58" s="43" t="str">
        <f t="shared" si="2"/>
        <v/>
      </c>
      <c r="D58" s="43" t="str">
        <f t="shared" si="2"/>
        <v/>
      </c>
      <c r="E58" s="43" t="str">
        <f t="shared" si="2"/>
        <v/>
      </c>
      <c r="F58" s="43" t="str">
        <f t="shared" si="2"/>
        <v/>
      </c>
      <c r="G58" s="43" t="str">
        <f t="shared" si="2"/>
        <v/>
      </c>
      <c r="H58" s="43" t="str">
        <f t="shared" si="2"/>
        <v/>
      </c>
      <c r="I58" s="43" t="str">
        <f t="shared" si="2"/>
        <v/>
      </c>
      <c r="J58" s="43" t="str">
        <f t="shared" si="2"/>
        <v/>
      </c>
      <c r="K58" s="43" t="str">
        <f t="shared" si="2"/>
        <v/>
      </c>
      <c r="L58" s="43" t="str">
        <f t="shared" si="2"/>
        <v/>
      </c>
      <c r="M58" s="43" t="str">
        <f t="shared" si="2"/>
        <v/>
      </c>
      <c r="N58" s="43" t="str">
        <f t="shared" si="2"/>
        <v/>
      </c>
      <c r="O58" s="43" t="str">
        <f t="shared" si="2"/>
        <v/>
      </c>
      <c r="P58" s="43" t="str">
        <f t="shared" si="2"/>
        <v/>
      </c>
      <c r="Q58" s="43" t="str">
        <f t="shared" si="2"/>
        <v/>
      </c>
      <c r="R58" s="43" t="str">
        <f t="shared" si="2"/>
        <v/>
      </c>
      <c r="S58" s="43" t="str">
        <f t="shared" si="2"/>
        <v/>
      </c>
      <c r="T58" s="43" t="str">
        <f t="shared" si="2"/>
        <v/>
      </c>
      <c r="U58" s="43" t="str">
        <f t="shared" si="2"/>
        <v/>
      </c>
      <c r="V58" s="43" t="str">
        <f t="shared" si="2"/>
        <v/>
      </c>
      <c r="W58" s="43" t="str">
        <f t="shared" si="2"/>
        <v/>
      </c>
      <c r="X58" s="43" t="str">
        <f t="shared" si="2"/>
        <v/>
      </c>
      <c r="Y58" s="43" t="str">
        <f t="shared" si="2"/>
        <v/>
      </c>
      <c r="Z58" s="43" t="str">
        <f t="shared" si="2"/>
        <v/>
      </c>
      <c r="AA58" s="43" t="str">
        <f t="shared" si="2"/>
        <v/>
      </c>
      <c r="AB58" s="43" t="str">
        <f t="shared" si="2"/>
        <v/>
      </c>
      <c r="AC58" s="43" t="str">
        <f t="shared" si="2"/>
        <v/>
      </c>
      <c r="AD58" s="43" t="str">
        <f t="shared" si="2"/>
        <v/>
      </c>
      <c r="AE58" s="43" t="str">
        <f t="shared" si="2"/>
        <v/>
      </c>
    </row>
    <row r="59" spans="1:31" ht="28.5" x14ac:dyDescent="0.25">
      <c r="A59" s="32" t="s">
        <v>305</v>
      </c>
      <c r="B59" s="43" t="str">
        <f t="shared" ref="B59:AE59" si="3">IF(B$2&lt;&gt;0,COUNTIF(B$44:B$52,"oui"),"")</f>
        <v/>
      </c>
      <c r="C59" s="43" t="str">
        <f t="shared" si="3"/>
        <v/>
      </c>
      <c r="D59" s="43" t="str">
        <f t="shared" si="3"/>
        <v/>
      </c>
      <c r="E59" s="43" t="str">
        <f t="shared" si="3"/>
        <v/>
      </c>
      <c r="F59" s="43" t="str">
        <f t="shared" si="3"/>
        <v/>
      </c>
      <c r="G59" s="43" t="str">
        <f t="shared" si="3"/>
        <v/>
      </c>
      <c r="H59" s="43" t="str">
        <f t="shared" si="3"/>
        <v/>
      </c>
      <c r="I59" s="43" t="str">
        <f t="shared" si="3"/>
        <v/>
      </c>
      <c r="J59" s="43" t="str">
        <f t="shared" si="3"/>
        <v/>
      </c>
      <c r="K59" s="43" t="str">
        <f t="shared" si="3"/>
        <v/>
      </c>
      <c r="L59" s="43" t="str">
        <f t="shared" si="3"/>
        <v/>
      </c>
      <c r="M59" s="43" t="str">
        <f t="shared" si="3"/>
        <v/>
      </c>
      <c r="N59" s="43" t="str">
        <f t="shared" si="3"/>
        <v/>
      </c>
      <c r="O59" s="43" t="str">
        <f t="shared" si="3"/>
        <v/>
      </c>
      <c r="P59" s="43" t="str">
        <f t="shared" si="3"/>
        <v/>
      </c>
      <c r="Q59" s="43" t="str">
        <f t="shared" si="3"/>
        <v/>
      </c>
      <c r="R59" s="43" t="str">
        <f t="shared" si="3"/>
        <v/>
      </c>
      <c r="S59" s="43" t="str">
        <f t="shared" si="3"/>
        <v/>
      </c>
      <c r="T59" s="43" t="str">
        <f t="shared" si="3"/>
        <v/>
      </c>
      <c r="U59" s="43" t="str">
        <f t="shared" si="3"/>
        <v/>
      </c>
      <c r="V59" s="43" t="str">
        <f t="shared" si="3"/>
        <v/>
      </c>
      <c r="W59" s="43" t="str">
        <f t="shared" si="3"/>
        <v/>
      </c>
      <c r="X59" s="43" t="str">
        <f t="shared" si="3"/>
        <v/>
      </c>
      <c r="Y59" s="43" t="str">
        <f t="shared" si="3"/>
        <v/>
      </c>
      <c r="Z59" s="43" t="str">
        <f t="shared" si="3"/>
        <v/>
      </c>
      <c r="AA59" s="43" t="str">
        <f t="shared" si="3"/>
        <v/>
      </c>
      <c r="AB59" s="43" t="str">
        <f t="shared" si="3"/>
        <v/>
      </c>
      <c r="AC59" s="43" t="str">
        <f t="shared" si="3"/>
        <v/>
      </c>
      <c r="AD59" s="43" t="str">
        <f t="shared" si="3"/>
        <v/>
      </c>
      <c r="AE59" s="43" t="str">
        <f t="shared" si="3"/>
        <v/>
      </c>
    </row>
    <row r="60" spans="1:31" ht="28.5" x14ac:dyDescent="0.25">
      <c r="A60" s="32" t="s">
        <v>333</v>
      </c>
      <c r="B60" s="43" t="str">
        <f t="shared" ref="B60:AE60" si="4">IF(B$2&lt;&gt;0,SUM(B$54,B$57,B$58,B$59),"")</f>
        <v/>
      </c>
      <c r="C60" s="43" t="str">
        <f t="shared" si="4"/>
        <v/>
      </c>
      <c r="D60" s="43" t="str">
        <f t="shared" si="4"/>
        <v/>
      </c>
      <c r="E60" s="43" t="str">
        <f t="shared" si="4"/>
        <v/>
      </c>
      <c r="F60" s="43" t="str">
        <f t="shared" si="4"/>
        <v/>
      </c>
      <c r="G60" s="43" t="str">
        <f t="shared" si="4"/>
        <v/>
      </c>
      <c r="H60" s="43" t="str">
        <f t="shared" si="4"/>
        <v/>
      </c>
      <c r="I60" s="43" t="str">
        <f t="shared" si="4"/>
        <v/>
      </c>
      <c r="J60" s="43" t="str">
        <f t="shared" si="4"/>
        <v/>
      </c>
      <c r="K60" s="43" t="str">
        <f t="shared" si="4"/>
        <v/>
      </c>
      <c r="L60" s="43" t="str">
        <f t="shared" si="4"/>
        <v/>
      </c>
      <c r="M60" s="43" t="str">
        <f t="shared" si="4"/>
        <v/>
      </c>
      <c r="N60" s="43" t="str">
        <f t="shared" si="4"/>
        <v/>
      </c>
      <c r="O60" s="43" t="str">
        <f t="shared" si="4"/>
        <v/>
      </c>
      <c r="P60" s="43" t="str">
        <f t="shared" si="4"/>
        <v/>
      </c>
      <c r="Q60" s="43" t="str">
        <f t="shared" si="4"/>
        <v/>
      </c>
      <c r="R60" s="43" t="str">
        <f t="shared" si="4"/>
        <v/>
      </c>
      <c r="S60" s="43" t="str">
        <f t="shared" si="4"/>
        <v/>
      </c>
      <c r="T60" s="43" t="str">
        <f t="shared" si="4"/>
        <v/>
      </c>
      <c r="U60" s="43" t="str">
        <f t="shared" si="4"/>
        <v/>
      </c>
      <c r="V60" s="43" t="str">
        <f t="shared" si="4"/>
        <v/>
      </c>
      <c r="W60" s="43" t="str">
        <f t="shared" si="4"/>
        <v/>
      </c>
      <c r="X60" s="43" t="str">
        <f t="shared" si="4"/>
        <v/>
      </c>
      <c r="Y60" s="43" t="str">
        <f t="shared" si="4"/>
        <v/>
      </c>
      <c r="Z60" s="43" t="str">
        <f t="shared" si="4"/>
        <v/>
      </c>
      <c r="AA60" s="43" t="str">
        <f t="shared" si="4"/>
        <v/>
      </c>
      <c r="AB60" s="43" t="str">
        <f t="shared" si="4"/>
        <v/>
      </c>
      <c r="AC60" s="43" t="str">
        <f t="shared" si="4"/>
        <v/>
      </c>
      <c r="AD60" s="43" t="str">
        <f t="shared" si="4"/>
        <v/>
      </c>
      <c r="AE60" s="43" t="str">
        <f t="shared" si="4"/>
        <v/>
      </c>
    </row>
    <row r="69" spans="2:31" x14ac:dyDescent="0.25">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row>
    <row r="70" spans="2:31" x14ac:dyDescent="0.25">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row>
    <row r="71" spans="2:31" x14ac:dyDescent="0.25">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row>
    <row r="72" spans="2:31" x14ac:dyDescent="0.25">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row>
    <row r="73" spans="2:31" x14ac:dyDescent="0.25">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row>
    <row r="74" spans="2:31" x14ac:dyDescent="0.25">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row>
    <row r="75" spans="2:31" x14ac:dyDescent="0.25">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row>
    <row r="76" spans="2:31" x14ac:dyDescent="0.25">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row>
    <row r="77" spans="2:31" x14ac:dyDescent="0.25">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row>
    <row r="78" spans="2:31" x14ac:dyDescent="0.25">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row>
    <row r="79" spans="2:31" x14ac:dyDescent="0.25">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row>
    <row r="80" spans="2:31" x14ac:dyDescent="0.25">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row>
    <row r="81" spans="2:31" x14ac:dyDescent="0.25">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row>
    <row r="82" spans="2:31" x14ac:dyDescent="0.25">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row>
    <row r="83" spans="2:31" x14ac:dyDescent="0.25">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row>
    <row r="84" spans="2:31" x14ac:dyDescent="0.25">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row>
    <row r="85" spans="2:31" x14ac:dyDescent="0.25">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row>
    <row r="86" spans="2:31" x14ac:dyDescent="0.25">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row>
    <row r="87" spans="2:31" x14ac:dyDescent="0.25">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row>
    <row r="88" spans="2:31" x14ac:dyDescent="0.25">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row>
    <row r="89" spans="2:31" x14ac:dyDescent="0.25">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row>
    <row r="90" spans="2:31" x14ac:dyDescent="0.25">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row>
    <row r="91" spans="2:31" x14ac:dyDescent="0.25">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row>
    <row r="92" spans="2:31" x14ac:dyDescent="0.25">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row>
    <row r="93" spans="2:31" x14ac:dyDescent="0.25">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row>
    <row r="94" spans="2:31" x14ac:dyDescent="0.25">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row>
    <row r="95" spans="2:31" x14ac:dyDescent="0.25">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row>
    <row r="96" spans="2:31" x14ac:dyDescent="0.25">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row>
  </sheetData>
  <sheetProtection algorithmName="SHA-512" hashValue="WUZEUPOVEJMZ/MkpO2qruLjR3tR9hyYHD4ypdTTLQQLLaJkfH4Z3E6/VbSb13Y8FE8RooiyDffZz++1poP02TQ==" saltValue="+JqC+hXAxLj+RfiDCsHKsA==" spinCount="100000" sheet="1" formatColumns="0" formatRows="0" insertColumns="0" insertRows="0"/>
  <dataValidations count="4">
    <dataValidation type="whole" allowBlank="1" showInputMessage="1" showErrorMessage="1" sqref="B2 C2:D3 E2:AE2">
      <formula1>65</formula1>
      <formula2>120</formula2>
    </dataValidation>
    <dataValidation type="list" allowBlank="1" showInputMessage="1" showErrorMessage="1" sqref="B25:AE35">
      <formula1>"oui,non,non concerné"</formula1>
    </dataValidation>
    <dataValidation type="list" allowBlank="1" showInputMessage="1" showErrorMessage="1" sqref="B37:AE42">
      <formula1>"oui,non,pas de données,non concerné"</formula1>
    </dataValidation>
    <dataValidation type="list" allowBlank="1" showInputMessage="1" showErrorMessage="1" sqref="B44:AE52">
      <formula1>"oui,non"</formula1>
    </dataValidation>
  </dataValidations>
  <pageMargins left="0.7" right="0.7" top="0.75" bottom="0.75" header="0.3" footer="0.3"/>
  <pageSetup paperSize="9" scale="70" fitToWidth="0" orientation="portrait" r:id="rId1"/>
  <headerFooter>
    <oddFooter>&amp;CGrille audit MPI - OMEDIT Pays de la Loire - V2_décembre 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C208"/>
  <sheetViews>
    <sheetView workbookViewId="0">
      <selection activeCell="A2" sqref="A2"/>
    </sheetView>
  </sheetViews>
  <sheetFormatPr baseColWidth="10" defaultRowHeight="15" x14ac:dyDescent="0.25"/>
  <cols>
    <col min="1" max="1" width="25.7109375" style="16" customWidth="1"/>
    <col min="2" max="3" width="25.7109375" style="17" customWidth="1"/>
    <col min="4" max="16384" width="11.42578125" style="16"/>
  </cols>
  <sheetData>
    <row r="1" spans="1:3" x14ac:dyDescent="0.25">
      <c r="A1" s="18" t="s">
        <v>0</v>
      </c>
      <c r="B1" s="18" t="s">
        <v>315</v>
      </c>
      <c r="C1" s="18" t="s">
        <v>316</v>
      </c>
    </row>
    <row r="2" spans="1:3" x14ac:dyDescent="0.25">
      <c r="A2" s="19" t="s">
        <v>68</v>
      </c>
      <c r="B2" s="20" t="s">
        <v>120</v>
      </c>
      <c r="C2" s="20" t="s">
        <v>140</v>
      </c>
    </row>
    <row r="3" spans="1:3" x14ac:dyDescent="0.25">
      <c r="A3" s="19" t="s">
        <v>1</v>
      </c>
      <c r="B3" s="20" t="s">
        <v>120</v>
      </c>
      <c r="C3" s="20" t="s">
        <v>140</v>
      </c>
    </row>
    <row r="4" spans="1:3" x14ac:dyDescent="0.25">
      <c r="A4" s="19" t="s">
        <v>69</v>
      </c>
      <c r="B4" s="20" t="s">
        <v>120</v>
      </c>
      <c r="C4" s="20" t="s">
        <v>140</v>
      </c>
    </row>
    <row r="5" spans="1:3" x14ac:dyDescent="0.25">
      <c r="A5" s="19" t="s">
        <v>2</v>
      </c>
      <c r="B5" s="20" t="s">
        <v>120</v>
      </c>
      <c r="C5" s="20" t="s">
        <v>140</v>
      </c>
    </row>
    <row r="6" spans="1:3" x14ac:dyDescent="0.25">
      <c r="A6" s="19" t="s">
        <v>115</v>
      </c>
      <c r="B6" s="20" t="s">
        <v>120</v>
      </c>
      <c r="C6" s="20" t="s">
        <v>140</v>
      </c>
    </row>
    <row r="7" spans="1:3" x14ac:dyDescent="0.25">
      <c r="A7" s="19" t="s">
        <v>329</v>
      </c>
      <c r="B7" s="20" t="s">
        <v>120</v>
      </c>
      <c r="C7" s="20" t="s">
        <v>140</v>
      </c>
    </row>
    <row r="8" spans="1:3" x14ac:dyDescent="0.25">
      <c r="A8" s="19" t="s">
        <v>3</v>
      </c>
      <c r="B8" s="20" t="s">
        <v>120</v>
      </c>
      <c r="C8" s="20" t="s">
        <v>140</v>
      </c>
    </row>
    <row r="9" spans="1:3" x14ac:dyDescent="0.25">
      <c r="A9" s="19" t="s">
        <v>4</v>
      </c>
      <c r="B9" s="20" t="s">
        <v>120</v>
      </c>
      <c r="C9" s="20" t="s">
        <v>140</v>
      </c>
    </row>
    <row r="10" spans="1:3" x14ac:dyDescent="0.25">
      <c r="A10" s="19" t="s">
        <v>191</v>
      </c>
      <c r="B10" s="20" t="s">
        <v>140</v>
      </c>
      <c r="C10" s="20" t="s">
        <v>120</v>
      </c>
    </row>
    <row r="11" spans="1:3" x14ac:dyDescent="0.25">
      <c r="A11" s="19" t="s">
        <v>116</v>
      </c>
      <c r="B11" s="20" t="s">
        <v>120</v>
      </c>
      <c r="C11" s="20" t="s">
        <v>140</v>
      </c>
    </row>
    <row r="12" spans="1:3" x14ac:dyDescent="0.25">
      <c r="A12" s="19" t="s">
        <v>70</v>
      </c>
      <c r="B12" s="20" t="s">
        <v>120</v>
      </c>
      <c r="C12" s="20" t="s">
        <v>140</v>
      </c>
    </row>
    <row r="13" spans="1:3" x14ac:dyDescent="0.25">
      <c r="A13" s="19" t="s">
        <v>5</v>
      </c>
      <c r="B13" s="20" t="s">
        <v>120</v>
      </c>
      <c r="C13" s="20" t="s">
        <v>140</v>
      </c>
    </row>
    <row r="14" spans="1:3" x14ac:dyDescent="0.25">
      <c r="A14" s="19" t="s">
        <v>6</v>
      </c>
      <c r="B14" s="20" t="s">
        <v>120</v>
      </c>
      <c r="C14" s="20" t="s">
        <v>140</v>
      </c>
    </row>
    <row r="15" spans="1:3" x14ac:dyDescent="0.25">
      <c r="A15" s="19" t="s">
        <v>71</v>
      </c>
      <c r="B15" s="20" t="s">
        <v>120</v>
      </c>
      <c r="C15" s="20" t="s">
        <v>120</v>
      </c>
    </row>
    <row r="16" spans="1:3" x14ac:dyDescent="0.25">
      <c r="A16" s="19" t="s">
        <v>141</v>
      </c>
      <c r="B16" s="20" t="s">
        <v>120</v>
      </c>
      <c r="C16" s="20" t="s">
        <v>140</v>
      </c>
    </row>
    <row r="17" spans="1:3" x14ac:dyDescent="0.25">
      <c r="A17" s="19" t="s">
        <v>117</v>
      </c>
      <c r="B17" s="20" t="s">
        <v>120</v>
      </c>
      <c r="C17" s="20" t="s">
        <v>140</v>
      </c>
    </row>
    <row r="18" spans="1:3" x14ac:dyDescent="0.25">
      <c r="A18" s="19" t="s">
        <v>72</v>
      </c>
      <c r="B18" s="20" t="s">
        <v>120</v>
      </c>
      <c r="C18" s="20" t="s">
        <v>140</v>
      </c>
    </row>
    <row r="19" spans="1:3" x14ac:dyDescent="0.25">
      <c r="A19" s="19" t="s">
        <v>118</v>
      </c>
      <c r="B19" s="20" t="s">
        <v>120</v>
      </c>
      <c r="C19" s="20" t="s">
        <v>120</v>
      </c>
    </row>
    <row r="20" spans="1:3" x14ac:dyDescent="0.25">
      <c r="A20" s="19" t="s">
        <v>142</v>
      </c>
      <c r="B20" s="20" t="s">
        <v>120</v>
      </c>
      <c r="C20" s="20" t="s">
        <v>120</v>
      </c>
    </row>
    <row r="21" spans="1:3" x14ac:dyDescent="0.25">
      <c r="A21" s="19" t="s">
        <v>7</v>
      </c>
      <c r="B21" s="20" t="s">
        <v>120</v>
      </c>
      <c r="C21" s="20" t="s">
        <v>140</v>
      </c>
    </row>
    <row r="22" spans="1:3" x14ac:dyDescent="0.25">
      <c r="A22" s="19" t="s">
        <v>8</v>
      </c>
      <c r="B22" s="20" t="s">
        <v>120</v>
      </c>
      <c r="C22" s="20" t="s">
        <v>140</v>
      </c>
    </row>
    <row r="23" spans="1:3" x14ac:dyDescent="0.25">
      <c r="A23" s="19" t="s">
        <v>9</v>
      </c>
      <c r="B23" s="20" t="s">
        <v>120</v>
      </c>
      <c r="C23" s="20" t="s">
        <v>140</v>
      </c>
    </row>
    <row r="24" spans="1:3" x14ac:dyDescent="0.25">
      <c r="A24" s="19" t="s">
        <v>73</v>
      </c>
      <c r="B24" s="20" t="s">
        <v>120</v>
      </c>
      <c r="C24" s="20" t="s">
        <v>140</v>
      </c>
    </row>
    <row r="25" spans="1:3" x14ac:dyDescent="0.25">
      <c r="A25" s="19" t="s">
        <v>10</v>
      </c>
      <c r="B25" s="20" t="s">
        <v>120</v>
      </c>
      <c r="C25" s="20" t="s">
        <v>140</v>
      </c>
    </row>
    <row r="26" spans="1:3" x14ac:dyDescent="0.25">
      <c r="A26" s="19" t="s">
        <v>11</v>
      </c>
      <c r="B26" s="20" t="s">
        <v>120</v>
      </c>
      <c r="C26" s="20" t="s">
        <v>140</v>
      </c>
    </row>
    <row r="27" spans="1:3" x14ac:dyDescent="0.25">
      <c r="A27" s="19" t="s">
        <v>143</v>
      </c>
      <c r="B27" s="20" t="s">
        <v>120</v>
      </c>
      <c r="C27" s="20" t="s">
        <v>140</v>
      </c>
    </row>
    <row r="28" spans="1:3" x14ac:dyDescent="0.25">
      <c r="A28" s="19" t="s">
        <v>74</v>
      </c>
      <c r="B28" s="20" t="s">
        <v>120</v>
      </c>
      <c r="C28" s="20" t="s">
        <v>140</v>
      </c>
    </row>
    <row r="29" spans="1:3" x14ac:dyDescent="0.25">
      <c r="A29" s="19" t="s">
        <v>75</v>
      </c>
      <c r="B29" s="20" t="s">
        <v>120</v>
      </c>
      <c r="C29" s="20" t="s">
        <v>120</v>
      </c>
    </row>
    <row r="30" spans="1:3" x14ac:dyDescent="0.25">
      <c r="A30" s="19" t="s">
        <v>119</v>
      </c>
      <c r="B30" s="20" t="s">
        <v>120</v>
      </c>
      <c r="C30" s="20" t="s">
        <v>140</v>
      </c>
    </row>
    <row r="31" spans="1:3" x14ac:dyDescent="0.25">
      <c r="A31" s="19" t="s">
        <v>382</v>
      </c>
      <c r="B31" s="20" t="s">
        <v>120</v>
      </c>
      <c r="C31" s="20" t="s">
        <v>140</v>
      </c>
    </row>
    <row r="32" spans="1:3" x14ac:dyDescent="0.25">
      <c r="A32" s="19" t="s">
        <v>76</v>
      </c>
      <c r="B32" s="20" t="s">
        <v>120</v>
      </c>
      <c r="C32" s="20" t="s">
        <v>140</v>
      </c>
    </row>
    <row r="33" spans="1:3" x14ac:dyDescent="0.25">
      <c r="A33" s="19" t="s">
        <v>12</v>
      </c>
      <c r="B33" s="20" t="s">
        <v>120</v>
      </c>
      <c r="C33" s="20" t="s">
        <v>140</v>
      </c>
    </row>
    <row r="34" spans="1:3" x14ac:dyDescent="0.25">
      <c r="A34" s="19" t="s">
        <v>383</v>
      </c>
      <c r="B34" s="20" t="s">
        <v>120</v>
      </c>
      <c r="C34" s="20" t="s">
        <v>140</v>
      </c>
    </row>
    <row r="35" spans="1:3" x14ac:dyDescent="0.25">
      <c r="A35" s="19" t="s">
        <v>42</v>
      </c>
      <c r="B35" s="20" t="s">
        <v>120</v>
      </c>
      <c r="C35" s="20" t="s">
        <v>140</v>
      </c>
    </row>
    <row r="36" spans="1:3" x14ac:dyDescent="0.25">
      <c r="A36" s="19" t="s">
        <v>384</v>
      </c>
      <c r="B36" s="20" t="s">
        <v>120</v>
      </c>
      <c r="C36" s="20" t="s">
        <v>140</v>
      </c>
    </row>
    <row r="37" spans="1:3" x14ac:dyDescent="0.25">
      <c r="A37" s="19" t="s">
        <v>43</v>
      </c>
      <c r="B37" s="20" t="s">
        <v>120</v>
      </c>
      <c r="C37" s="20" t="s">
        <v>120</v>
      </c>
    </row>
    <row r="38" spans="1:3" x14ac:dyDescent="0.25">
      <c r="A38" s="19" t="s">
        <v>13</v>
      </c>
      <c r="B38" s="20" t="s">
        <v>120</v>
      </c>
      <c r="C38" s="20" t="s">
        <v>140</v>
      </c>
    </row>
    <row r="39" spans="1:3" x14ac:dyDescent="0.25">
      <c r="A39" s="19" t="s">
        <v>121</v>
      </c>
      <c r="B39" s="20" t="s">
        <v>120</v>
      </c>
      <c r="C39" s="20" t="s">
        <v>120</v>
      </c>
    </row>
    <row r="40" spans="1:3" x14ac:dyDescent="0.25">
      <c r="A40" s="19" t="s">
        <v>14</v>
      </c>
      <c r="B40" s="20" t="s">
        <v>120</v>
      </c>
      <c r="C40" s="20" t="s">
        <v>140</v>
      </c>
    </row>
    <row r="41" spans="1:3" x14ac:dyDescent="0.25">
      <c r="A41" s="19" t="s">
        <v>186</v>
      </c>
      <c r="B41" s="20" t="s">
        <v>140</v>
      </c>
      <c r="C41" s="20" t="s">
        <v>120</v>
      </c>
    </row>
    <row r="42" spans="1:3" x14ac:dyDescent="0.25">
      <c r="A42" s="19" t="s">
        <v>15</v>
      </c>
      <c r="B42" s="20" t="s">
        <v>120</v>
      </c>
      <c r="C42" s="20" t="s">
        <v>140</v>
      </c>
    </row>
    <row r="43" spans="1:3" x14ac:dyDescent="0.25">
      <c r="A43" s="19" t="s">
        <v>16</v>
      </c>
      <c r="B43" s="20" t="s">
        <v>120</v>
      </c>
      <c r="C43" s="20" t="s">
        <v>140</v>
      </c>
    </row>
    <row r="44" spans="1:3" x14ac:dyDescent="0.25">
      <c r="A44" s="19" t="s">
        <v>166</v>
      </c>
      <c r="B44" s="20" t="s">
        <v>140</v>
      </c>
      <c r="C44" s="20" t="s">
        <v>120</v>
      </c>
    </row>
    <row r="45" spans="1:3" x14ac:dyDescent="0.25">
      <c r="A45" s="19" t="s">
        <v>17</v>
      </c>
      <c r="B45" s="20" t="s">
        <v>120</v>
      </c>
      <c r="C45" s="20" t="s">
        <v>120</v>
      </c>
    </row>
    <row r="46" spans="1:3" x14ac:dyDescent="0.25">
      <c r="A46" s="19" t="s">
        <v>18</v>
      </c>
      <c r="B46" s="20" t="s">
        <v>120</v>
      </c>
      <c r="C46" s="20" t="s">
        <v>140</v>
      </c>
    </row>
    <row r="47" spans="1:3" x14ac:dyDescent="0.25">
      <c r="A47" s="19" t="s">
        <v>77</v>
      </c>
      <c r="B47" s="20" t="s">
        <v>120</v>
      </c>
      <c r="C47" s="20" t="s">
        <v>140</v>
      </c>
    </row>
    <row r="48" spans="1:3" x14ac:dyDescent="0.25">
      <c r="A48" s="19" t="s">
        <v>19</v>
      </c>
      <c r="B48" s="20" t="s">
        <v>120</v>
      </c>
      <c r="C48" s="20" t="s">
        <v>140</v>
      </c>
    </row>
    <row r="49" spans="1:3" x14ac:dyDescent="0.25">
      <c r="A49" s="19" t="s">
        <v>110</v>
      </c>
      <c r="B49" s="20" t="s">
        <v>120</v>
      </c>
      <c r="C49" s="20" t="s">
        <v>140</v>
      </c>
    </row>
    <row r="50" spans="1:3" x14ac:dyDescent="0.25">
      <c r="A50" s="19" t="s">
        <v>156</v>
      </c>
      <c r="B50" s="20" t="s">
        <v>120</v>
      </c>
      <c r="C50" s="20" t="s">
        <v>140</v>
      </c>
    </row>
    <row r="51" spans="1:3" x14ac:dyDescent="0.25">
      <c r="A51" s="19" t="s">
        <v>20</v>
      </c>
      <c r="B51" s="20" t="s">
        <v>120</v>
      </c>
      <c r="C51" s="20" t="s">
        <v>140</v>
      </c>
    </row>
    <row r="52" spans="1:3" x14ac:dyDescent="0.25">
      <c r="A52" s="19" t="s">
        <v>21</v>
      </c>
      <c r="B52" s="20" t="s">
        <v>120</v>
      </c>
      <c r="C52" s="20" t="s">
        <v>140</v>
      </c>
    </row>
    <row r="53" spans="1:3" x14ac:dyDescent="0.25">
      <c r="A53" s="19" t="s">
        <v>22</v>
      </c>
      <c r="B53" s="20" t="s">
        <v>120</v>
      </c>
      <c r="C53" s="20" t="s">
        <v>140</v>
      </c>
    </row>
    <row r="54" spans="1:3" x14ac:dyDescent="0.25">
      <c r="A54" s="19" t="s">
        <v>78</v>
      </c>
      <c r="B54" s="20" t="s">
        <v>120</v>
      </c>
      <c r="C54" s="20" t="s">
        <v>140</v>
      </c>
    </row>
    <row r="55" spans="1:3" x14ac:dyDescent="0.25">
      <c r="A55" s="19" t="s">
        <v>122</v>
      </c>
      <c r="B55" s="20" t="s">
        <v>120</v>
      </c>
      <c r="C55" s="20" t="s">
        <v>140</v>
      </c>
    </row>
    <row r="56" spans="1:3" x14ac:dyDescent="0.25">
      <c r="A56" s="19" t="s">
        <v>23</v>
      </c>
      <c r="B56" s="20" t="s">
        <v>120</v>
      </c>
      <c r="C56" s="20" t="s">
        <v>120</v>
      </c>
    </row>
    <row r="57" spans="1:3" x14ac:dyDescent="0.25">
      <c r="A57" s="19" t="s">
        <v>24</v>
      </c>
      <c r="B57" s="20" t="s">
        <v>120</v>
      </c>
      <c r="C57" s="20" t="s">
        <v>140</v>
      </c>
    </row>
    <row r="58" spans="1:3" x14ac:dyDescent="0.25">
      <c r="A58" s="19" t="s">
        <v>82</v>
      </c>
      <c r="B58" s="20" t="s">
        <v>120</v>
      </c>
      <c r="C58" s="20" t="s">
        <v>140</v>
      </c>
    </row>
    <row r="59" spans="1:3" x14ac:dyDescent="0.25">
      <c r="A59" s="19" t="s">
        <v>157</v>
      </c>
      <c r="B59" s="20" t="s">
        <v>120</v>
      </c>
      <c r="C59" s="20" t="s">
        <v>140</v>
      </c>
    </row>
    <row r="60" spans="1:3" x14ac:dyDescent="0.25">
      <c r="A60" s="19" t="s">
        <v>173</v>
      </c>
      <c r="B60" s="20" t="s">
        <v>140</v>
      </c>
      <c r="C60" s="20" t="s">
        <v>120</v>
      </c>
    </row>
    <row r="61" spans="1:3" x14ac:dyDescent="0.25">
      <c r="A61" s="19" t="s">
        <v>25</v>
      </c>
      <c r="B61" s="20" t="s">
        <v>120</v>
      </c>
      <c r="C61" s="20" t="s">
        <v>140</v>
      </c>
    </row>
    <row r="62" spans="1:3" x14ac:dyDescent="0.25">
      <c r="A62" s="19" t="s">
        <v>44</v>
      </c>
      <c r="B62" s="20" t="s">
        <v>120</v>
      </c>
      <c r="C62" s="20" t="s">
        <v>120</v>
      </c>
    </row>
    <row r="63" spans="1:3" x14ac:dyDescent="0.25">
      <c r="A63" s="19" t="s">
        <v>26</v>
      </c>
      <c r="B63" s="20" t="s">
        <v>120</v>
      </c>
      <c r="C63" s="20" t="s">
        <v>140</v>
      </c>
    </row>
    <row r="64" spans="1:3" x14ac:dyDescent="0.25">
      <c r="A64" s="19" t="s">
        <v>184</v>
      </c>
      <c r="B64" s="20" t="s">
        <v>140</v>
      </c>
      <c r="C64" s="20" t="s">
        <v>120</v>
      </c>
    </row>
    <row r="65" spans="1:3" x14ac:dyDescent="0.25">
      <c r="A65" s="19" t="s">
        <v>27</v>
      </c>
      <c r="B65" s="20" t="s">
        <v>120</v>
      </c>
      <c r="C65" s="20" t="s">
        <v>140</v>
      </c>
    </row>
    <row r="66" spans="1:3" x14ac:dyDescent="0.25">
      <c r="A66" s="19" t="s">
        <v>79</v>
      </c>
      <c r="B66" s="20" t="s">
        <v>120</v>
      </c>
      <c r="C66" s="20" t="s">
        <v>140</v>
      </c>
    </row>
    <row r="67" spans="1:3" x14ac:dyDescent="0.25">
      <c r="A67" s="19" t="s">
        <v>168</v>
      </c>
      <c r="B67" s="20" t="s">
        <v>140</v>
      </c>
      <c r="C67" s="20" t="s">
        <v>120</v>
      </c>
    </row>
    <row r="68" spans="1:3" x14ac:dyDescent="0.25">
      <c r="A68" s="19" t="s">
        <v>45</v>
      </c>
      <c r="B68" s="20" t="s">
        <v>120</v>
      </c>
      <c r="C68" s="20" t="s">
        <v>140</v>
      </c>
    </row>
    <row r="69" spans="1:3" x14ac:dyDescent="0.25">
      <c r="A69" s="19" t="s">
        <v>28</v>
      </c>
      <c r="B69" s="20" t="s">
        <v>120</v>
      </c>
      <c r="C69" s="20" t="s">
        <v>140</v>
      </c>
    </row>
    <row r="70" spans="1:3" x14ac:dyDescent="0.25">
      <c r="A70" s="19" t="s">
        <v>29</v>
      </c>
      <c r="B70" s="20" t="s">
        <v>120</v>
      </c>
      <c r="C70" s="20" t="s">
        <v>140</v>
      </c>
    </row>
    <row r="71" spans="1:3" x14ac:dyDescent="0.25">
      <c r="A71" s="19" t="s">
        <v>195</v>
      </c>
      <c r="B71" s="20" t="s">
        <v>140</v>
      </c>
      <c r="C71" s="20" t="s">
        <v>120</v>
      </c>
    </row>
    <row r="72" spans="1:3" x14ac:dyDescent="0.25">
      <c r="A72" s="19" t="s">
        <v>30</v>
      </c>
      <c r="B72" s="20" t="s">
        <v>120</v>
      </c>
      <c r="C72" s="20" t="s">
        <v>140</v>
      </c>
    </row>
    <row r="73" spans="1:3" x14ac:dyDescent="0.25">
      <c r="A73" s="19" t="s">
        <v>144</v>
      </c>
      <c r="B73" s="20" t="s">
        <v>120</v>
      </c>
      <c r="C73" s="20" t="s">
        <v>140</v>
      </c>
    </row>
    <row r="74" spans="1:3" x14ac:dyDescent="0.25">
      <c r="A74" s="19" t="s">
        <v>123</v>
      </c>
      <c r="B74" s="20" t="s">
        <v>120</v>
      </c>
      <c r="C74" s="20" t="s">
        <v>140</v>
      </c>
    </row>
    <row r="75" spans="1:3" x14ac:dyDescent="0.25">
      <c r="A75" s="19" t="s">
        <v>145</v>
      </c>
      <c r="B75" s="20" t="s">
        <v>120</v>
      </c>
      <c r="C75" s="20" t="s">
        <v>140</v>
      </c>
    </row>
    <row r="76" spans="1:3" x14ac:dyDescent="0.25">
      <c r="A76" s="19" t="s">
        <v>124</v>
      </c>
      <c r="B76" s="20" t="s">
        <v>120</v>
      </c>
      <c r="C76" s="20" t="s">
        <v>140</v>
      </c>
    </row>
    <row r="77" spans="1:3" x14ac:dyDescent="0.25">
      <c r="A77" s="19" t="s">
        <v>31</v>
      </c>
      <c r="B77" s="20" t="s">
        <v>120</v>
      </c>
      <c r="C77" s="20" t="s">
        <v>140</v>
      </c>
    </row>
    <row r="78" spans="1:3" x14ac:dyDescent="0.25">
      <c r="A78" s="19" t="s">
        <v>32</v>
      </c>
      <c r="B78" s="20" t="s">
        <v>120</v>
      </c>
      <c r="C78" s="20" t="s">
        <v>140</v>
      </c>
    </row>
    <row r="79" spans="1:3" x14ac:dyDescent="0.25">
      <c r="A79" s="19" t="s">
        <v>146</v>
      </c>
      <c r="B79" s="20" t="s">
        <v>120</v>
      </c>
      <c r="C79" s="20" t="s">
        <v>140</v>
      </c>
    </row>
    <row r="80" spans="1:3" x14ac:dyDescent="0.25">
      <c r="A80" s="19" t="s">
        <v>33</v>
      </c>
      <c r="B80" s="20" t="s">
        <v>120</v>
      </c>
      <c r="C80" s="20" t="s">
        <v>140</v>
      </c>
    </row>
    <row r="81" spans="1:3" x14ac:dyDescent="0.25">
      <c r="A81" s="19" t="s">
        <v>196</v>
      </c>
      <c r="B81" s="20" t="s">
        <v>140</v>
      </c>
      <c r="C81" s="20" t="s">
        <v>120</v>
      </c>
    </row>
    <row r="82" spans="1:3" x14ac:dyDescent="0.25">
      <c r="A82" s="19" t="s">
        <v>112</v>
      </c>
      <c r="B82" s="20" t="s">
        <v>120</v>
      </c>
      <c r="C82" s="20" t="s">
        <v>140</v>
      </c>
    </row>
    <row r="83" spans="1:3" x14ac:dyDescent="0.25">
      <c r="A83" s="19" t="s">
        <v>125</v>
      </c>
      <c r="B83" s="20" t="s">
        <v>120</v>
      </c>
      <c r="C83" s="20" t="s">
        <v>140</v>
      </c>
    </row>
    <row r="84" spans="1:3" x14ac:dyDescent="0.25">
      <c r="A84" s="19" t="s">
        <v>34</v>
      </c>
      <c r="B84" s="20" t="s">
        <v>120</v>
      </c>
      <c r="C84" s="20" t="s">
        <v>140</v>
      </c>
    </row>
    <row r="85" spans="1:3" x14ac:dyDescent="0.25">
      <c r="A85" s="19" t="s">
        <v>161</v>
      </c>
      <c r="B85" s="20" t="s">
        <v>120</v>
      </c>
      <c r="C85" s="20" t="s">
        <v>140</v>
      </c>
    </row>
    <row r="86" spans="1:3" x14ac:dyDescent="0.25">
      <c r="A86" s="19" t="s">
        <v>174</v>
      </c>
      <c r="B86" s="20" t="s">
        <v>140</v>
      </c>
      <c r="C86" s="20" t="s">
        <v>120</v>
      </c>
    </row>
    <row r="87" spans="1:3" x14ac:dyDescent="0.25">
      <c r="A87" s="19" t="s">
        <v>176</v>
      </c>
      <c r="B87" s="20" t="s">
        <v>140</v>
      </c>
      <c r="C87" s="20" t="s">
        <v>120</v>
      </c>
    </row>
    <row r="88" spans="1:3" x14ac:dyDescent="0.25">
      <c r="A88" s="19" t="s">
        <v>177</v>
      </c>
      <c r="B88" s="20" t="s">
        <v>140</v>
      </c>
      <c r="C88" s="20" t="s">
        <v>120</v>
      </c>
    </row>
    <row r="89" spans="1:3" x14ac:dyDescent="0.25">
      <c r="A89" s="19" t="s">
        <v>178</v>
      </c>
      <c r="B89" s="20" t="s">
        <v>140</v>
      </c>
      <c r="C89" s="20" t="s">
        <v>120</v>
      </c>
    </row>
    <row r="90" spans="1:3" x14ac:dyDescent="0.25">
      <c r="A90" s="19" t="s">
        <v>179</v>
      </c>
      <c r="B90" s="20" t="s">
        <v>140</v>
      </c>
      <c r="C90" s="20" t="s">
        <v>120</v>
      </c>
    </row>
    <row r="91" spans="1:3" x14ac:dyDescent="0.25">
      <c r="A91" s="19" t="s">
        <v>162</v>
      </c>
      <c r="B91" s="20" t="s">
        <v>120</v>
      </c>
      <c r="C91" s="20" t="s">
        <v>140</v>
      </c>
    </row>
    <row r="92" spans="1:3" x14ac:dyDescent="0.25">
      <c r="A92" s="19" t="s">
        <v>46</v>
      </c>
      <c r="B92" s="20" t="s">
        <v>120</v>
      </c>
      <c r="C92" s="20" t="s">
        <v>140</v>
      </c>
    </row>
    <row r="93" spans="1:3" x14ac:dyDescent="0.25">
      <c r="A93" s="19" t="s">
        <v>183</v>
      </c>
      <c r="B93" s="20" t="s">
        <v>140</v>
      </c>
      <c r="C93" s="20" t="s">
        <v>120</v>
      </c>
    </row>
    <row r="94" spans="1:3" x14ac:dyDescent="0.25">
      <c r="A94" s="19" t="s">
        <v>35</v>
      </c>
      <c r="B94" s="20" t="s">
        <v>120</v>
      </c>
      <c r="C94" s="20" t="s">
        <v>140</v>
      </c>
    </row>
    <row r="95" spans="1:3" x14ac:dyDescent="0.25">
      <c r="A95" s="19" t="s">
        <v>313</v>
      </c>
      <c r="B95" s="20" t="s">
        <v>120</v>
      </c>
      <c r="C95" s="20" t="s">
        <v>140</v>
      </c>
    </row>
    <row r="96" spans="1:3" x14ac:dyDescent="0.25">
      <c r="A96" s="19" t="s">
        <v>180</v>
      </c>
      <c r="B96" s="20" t="s">
        <v>140</v>
      </c>
      <c r="C96" s="20" t="s">
        <v>120</v>
      </c>
    </row>
    <row r="97" spans="1:3" x14ac:dyDescent="0.25">
      <c r="A97" s="19" t="s">
        <v>36</v>
      </c>
      <c r="B97" s="20" t="s">
        <v>120</v>
      </c>
      <c r="C97" s="20" t="s">
        <v>140</v>
      </c>
    </row>
    <row r="98" spans="1:3" x14ac:dyDescent="0.25">
      <c r="A98" s="19" t="s">
        <v>37</v>
      </c>
      <c r="B98" s="20" t="s">
        <v>120</v>
      </c>
      <c r="C98" s="20" t="s">
        <v>140</v>
      </c>
    </row>
    <row r="99" spans="1:3" x14ac:dyDescent="0.25">
      <c r="A99" s="19" t="s">
        <v>327</v>
      </c>
      <c r="B99" s="20" t="s">
        <v>140</v>
      </c>
      <c r="C99" s="20" t="s">
        <v>120</v>
      </c>
    </row>
    <row r="100" spans="1:3" x14ac:dyDescent="0.25">
      <c r="A100" s="19" t="s">
        <v>38</v>
      </c>
      <c r="B100" s="20" t="s">
        <v>120</v>
      </c>
      <c r="C100" s="20" t="s">
        <v>140</v>
      </c>
    </row>
    <row r="101" spans="1:3" x14ac:dyDescent="0.25">
      <c r="A101" s="19" t="s">
        <v>126</v>
      </c>
      <c r="B101" s="20" t="s">
        <v>120</v>
      </c>
      <c r="C101" s="20" t="s">
        <v>140</v>
      </c>
    </row>
    <row r="102" spans="1:3" x14ac:dyDescent="0.25">
      <c r="A102" s="19" t="s">
        <v>163</v>
      </c>
      <c r="B102" s="20" t="s">
        <v>120</v>
      </c>
      <c r="C102" s="20" t="s">
        <v>140</v>
      </c>
    </row>
    <row r="103" spans="1:3" x14ac:dyDescent="0.25">
      <c r="A103" s="19" t="s">
        <v>147</v>
      </c>
      <c r="B103" s="20" t="s">
        <v>120</v>
      </c>
      <c r="C103" s="20" t="s">
        <v>140</v>
      </c>
    </row>
    <row r="104" spans="1:3" x14ac:dyDescent="0.25">
      <c r="A104" s="19" t="s">
        <v>148</v>
      </c>
      <c r="B104" s="20" t="s">
        <v>120</v>
      </c>
      <c r="C104" s="20" t="s">
        <v>140</v>
      </c>
    </row>
    <row r="105" spans="1:3" x14ac:dyDescent="0.25">
      <c r="A105" s="19" t="s">
        <v>39</v>
      </c>
      <c r="B105" s="20" t="s">
        <v>120</v>
      </c>
      <c r="C105" s="20" t="s">
        <v>120</v>
      </c>
    </row>
    <row r="106" spans="1:3" x14ac:dyDescent="0.25">
      <c r="A106" s="19" t="s">
        <v>40</v>
      </c>
      <c r="B106" s="20" t="s">
        <v>120</v>
      </c>
      <c r="C106" s="20" t="s">
        <v>140</v>
      </c>
    </row>
    <row r="107" spans="1:3" x14ac:dyDescent="0.25">
      <c r="A107" s="19" t="s">
        <v>41</v>
      </c>
      <c r="B107" s="20" t="s">
        <v>120</v>
      </c>
      <c r="C107" s="20" t="s">
        <v>140</v>
      </c>
    </row>
    <row r="108" spans="1:3" x14ac:dyDescent="0.25">
      <c r="A108" s="19" t="s">
        <v>187</v>
      </c>
      <c r="B108" s="20" t="s">
        <v>140</v>
      </c>
      <c r="C108" s="20" t="s">
        <v>120</v>
      </c>
    </row>
    <row r="109" spans="1:3" x14ac:dyDescent="0.25">
      <c r="A109" s="19" t="s">
        <v>47</v>
      </c>
      <c r="B109" s="20" t="s">
        <v>120</v>
      </c>
      <c r="C109" s="20" t="s">
        <v>120</v>
      </c>
    </row>
    <row r="110" spans="1:3" x14ac:dyDescent="0.25">
      <c r="A110" s="19" t="s">
        <v>84</v>
      </c>
      <c r="B110" s="20" t="s">
        <v>120</v>
      </c>
      <c r="C110" s="20" t="s">
        <v>140</v>
      </c>
    </row>
    <row r="111" spans="1:3" x14ac:dyDescent="0.25">
      <c r="A111" s="19" t="s">
        <v>85</v>
      </c>
      <c r="B111" s="20" t="s">
        <v>120</v>
      </c>
      <c r="C111" s="20" t="s">
        <v>140</v>
      </c>
    </row>
    <row r="112" spans="1:3" x14ac:dyDescent="0.25">
      <c r="A112" s="19" t="s">
        <v>48</v>
      </c>
      <c r="B112" s="20" t="s">
        <v>120</v>
      </c>
      <c r="C112" s="20" t="s">
        <v>140</v>
      </c>
    </row>
    <row r="113" spans="1:3" x14ac:dyDescent="0.25">
      <c r="A113" s="19" t="s">
        <v>86</v>
      </c>
      <c r="B113" s="20" t="s">
        <v>120</v>
      </c>
      <c r="C113" s="20" t="s">
        <v>140</v>
      </c>
    </row>
    <row r="114" spans="1:3" x14ac:dyDescent="0.25">
      <c r="A114" s="19" t="s">
        <v>87</v>
      </c>
      <c r="B114" s="20" t="s">
        <v>120</v>
      </c>
      <c r="C114" s="20" t="s">
        <v>140</v>
      </c>
    </row>
    <row r="115" spans="1:3" x14ac:dyDescent="0.25">
      <c r="A115" s="19" t="s">
        <v>88</v>
      </c>
      <c r="B115" s="20" t="s">
        <v>120</v>
      </c>
      <c r="C115" s="20" t="s">
        <v>140</v>
      </c>
    </row>
    <row r="116" spans="1:3" x14ac:dyDescent="0.25">
      <c r="A116" s="19" t="s">
        <v>127</v>
      </c>
      <c r="B116" s="20" t="s">
        <v>120</v>
      </c>
      <c r="C116" s="20" t="s">
        <v>140</v>
      </c>
    </row>
    <row r="117" spans="1:3" x14ac:dyDescent="0.25">
      <c r="A117" s="19" t="s">
        <v>89</v>
      </c>
      <c r="B117" s="20" t="s">
        <v>120</v>
      </c>
      <c r="C117" s="20" t="s">
        <v>140</v>
      </c>
    </row>
    <row r="118" spans="1:3" x14ac:dyDescent="0.25">
      <c r="A118" s="19" t="s">
        <v>90</v>
      </c>
      <c r="B118" s="20" t="s">
        <v>120</v>
      </c>
      <c r="C118" s="20" t="s">
        <v>120</v>
      </c>
    </row>
    <row r="119" spans="1:3" x14ac:dyDescent="0.25">
      <c r="A119" s="19" t="s">
        <v>160</v>
      </c>
      <c r="B119" s="20" t="s">
        <v>120</v>
      </c>
      <c r="C119" s="20" t="s">
        <v>140</v>
      </c>
    </row>
    <row r="120" spans="1:3" x14ac:dyDescent="0.25">
      <c r="A120" s="19" t="s">
        <v>324</v>
      </c>
      <c r="B120" s="20" t="s">
        <v>140</v>
      </c>
      <c r="C120" s="20" t="s">
        <v>120</v>
      </c>
    </row>
    <row r="121" spans="1:3" x14ac:dyDescent="0.25">
      <c r="A121" s="19" t="s">
        <v>91</v>
      </c>
      <c r="B121" s="20" t="s">
        <v>120</v>
      </c>
      <c r="C121" s="20" t="s">
        <v>140</v>
      </c>
    </row>
    <row r="122" spans="1:3" x14ac:dyDescent="0.25">
      <c r="A122" s="19" t="s">
        <v>114</v>
      </c>
      <c r="B122" s="20" t="s">
        <v>120</v>
      </c>
      <c r="C122" s="20" t="s">
        <v>140</v>
      </c>
    </row>
    <row r="123" spans="1:3" x14ac:dyDescent="0.25">
      <c r="A123" s="19" t="s">
        <v>149</v>
      </c>
      <c r="B123" s="20" t="s">
        <v>120</v>
      </c>
      <c r="C123" s="20" t="s">
        <v>140</v>
      </c>
    </row>
    <row r="124" spans="1:3" x14ac:dyDescent="0.25">
      <c r="A124" s="19" t="s">
        <v>49</v>
      </c>
      <c r="B124" s="20" t="s">
        <v>120</v>
      </c>
      <c r="C124" s="20" t="s">
        <v>140</v>
      </c>
    </row>
    <row r="125" spans="1:3" x14ac:dyDescent="0.25">
      <c r="A125" s="19" t="s">
        <v>92</v>
      </c>
      <c r="B125" s="20" t="s">
        <v>120</v>
      </c>
      <c r="C125" s="20" t="s">
        <v>140</v>
      </c>
    </row>
    <row r="126" spans="1:3" x14ac:dyDescent="0.25">
      <c r="A126" s="19" t="s">
        <v>128</v>
      </c>
      <c r="B126" s="20" t="s">
        <v>120</v>
      </c>
      <c r="C126" s="20" t="s">
        <v>140</v>
      </c>
    </row>
    <row r="127" spans="1:3" x14ac:dyDescent="0.25">
      <c r="A127" s="19" t="s">
        <v>93</v>
      </c>
      <c r="B127" s="20" t="s">
        <v>120</v>
      </c>
      <c r="C127" s="20" t="s">
        <v>140</v>
      </c>
    </row>
    <row r="128" spans="1:3" x14ac:dyDescent="0.25">
      <c r="A128" s="19" t="s">
        <v>50</v>
      </c>
      <c r="B128" s="20" t="s">
        <v>120</v>
      </c>
      <c r="C128" s="20" t="s">
        <v>140</v>
      </c>
    </row>
    <row r="129" spans="1:3" x14ac:dyDescent="0.25">
      <c r="A129" s="19" t="s">
        <v>199</v>
      </c>
      <c r="B129" s="20" t="s">
        <v>140</v>
      </c>
      <c r="C129" s="20" t="s">
        <v>120</v>
      </c>
    </row>
    <row r="130" spans="1:3" x14ac:dyDescent="0.25">
      <c r="A130" s="19" t="s">
        <v>167</v>
      </c>
      <c r="B130" s="20" t="s">
        <v>140</v>
      </c>
      <c r="C130" s="20" t="s">
        <v>120</v>
      </c>
    </row>
    <row r="131" spans="1:3" x14ac:dyDescent="0.25">
      <c r="A131" s="19" t="s">
        <v>129</v>
      </c>
      <c r="B131" s="20" t="s">
        <v>120</v>
      </c>
      <c r="C131" s="20" t="s">
        <v>140</v>
      </c>
    </row>
    <row r="132" spans="1:3" x14ac:dyDescent="0.25">
      <c r="A132" s="19" t="s">
        <v>130</v>
      </c>
      <c r="B132" s="20" t="s">
        <v>120</v>
      </c>
      <c r="C132" s="20" t="s">
        <v>140</v>
      </c>
    </row>
    <row r="133" spans="1:3" x14ac:dyDescent="0.25">
      <c r="A133" s="19" t="s">
        <v>150</v>
      </c>
      <c r="B133" s="20" t="s">
        <v>120</v>
      </c>
      <c r="C133" s="20" t="s">
        <v>140</v>
      </c>
    </row>
    <row r="134" spans="1:3" x14ac:dyDescent="0.25">
      <c r="A134" s="19" t="s">
        <v>151</v>
      </c>
      <c r="B134" s="20" t="s">
        <v>120</v>
      </c>
      <c r="C134" s="20" t="s">
        <v>140</v>
      </c>
    </row>
    <row r="135" spans="1:3" x14ac:dyDescent="0.25">
      <c r="A135" s="19" t="s">
        <v>165</v>
      </c>
      <c r="B135" s="20" t="s">
        <v>140</v>
      </c>
      <c r="C135" s="20" t="s">
        <v>120</v>
      </c>
    </row>
    <row r="136" spans="1:3" x14ac:dyDescent="0.25">
      <c r="A136" s="19" t="s">
        <v>51</v>
      </c>
      <c r="B136" s="20" t="s">
        <v>120</v>
      </c>
      <c r="C136" s="20" t="s">
        <v>140</v>
      </c>
    </row>
    <row r="137" spans="1:3" x14ac:dyDescent="0.25">
      <c r="A137" s="19" t="s">
        <v>190</v>
      </c>
      <c r="B137" s="20" t="s">
        <v>140</v>
      </c>
      <c r="C137" s="20" t="s">
        <v>120</v>
      </c>
    </row>
    <row r="138" spans="1:3" x14ac:dyDescent="0.25">
      <c r="A138" s="19" t="s">
        <v>188</v>
      </c>
      <c r="B138" s="20" t="s">
        <v>140</v>
      </c>
      <c r="C138" s="20" t="s">
        <v>120</v>
      </c>
    </row>
    <row r="139" spans="1:3" x14ac:dyDescent="0.25">
      <c r="A139" s="19" t="s">
        <v>52</v>
      </c>
      <c r="B139" s="20" t="s">
        <v>120</v>
      </c>
      <c r="C139" s="20" t="s">
        <v>140</v>
      </c>
    </row>
    <row r="140" spans="1:3" x14ac:dyDescent="0.25">
      <c r="A140" s="19" t="s">
        <v>67</v>
      </c>
      <c r="B140" s="20" t="s">
        <v>120</v>
      </c>
      <c r="C140" s="20" t="s">
        <v>140</v>
      </c>
    </row>
    <row r="141" spans="1:3" x14ac:dyDescent="0.25">
      <c r="A141" s="19" t="s">
        <v>53</v>
      </c>
      <c r="B141" s="20" t="s">
        <v>120</v>
      </c>
      <c r="C141" s="20" t="s">
        <v>140</v>
      </c>
    </row>
    <row r="142" spans="1:3" x14ac:dyDescent="0.25">
      <c r="A142" s="19" t="s">
        <v>314</v>
      </c>
      <c r="B142" s="20" t="s">
        <v>120</v>
      </c>
      <c r="C142" s="20" t="s">
        <v>140</v>
      </c>
    </row>
    <row r="143" spans="1:3" x14ac:dyDescent="0.25">
      <c r="A143" s="19" t="s">
        <v>54</v>
      </c>
      <c r="B143" s="20" t="s">
        <v>120</v>
      </c>
      <c r="C143" s="20" t="s">
        <v>140</v>
      </c>
    </row>
    <row r="144" spans="1:3" x14ac:dyDescent="0.25">
      <c r="A144" s="19" t="s">
        <v>94</v>
      </c>
      <c r="B144" s="20" t="s">
        <v>120</v>
      </c>
      <c r="C144" s="20" t="s">
        <v>140</v>
      </c>
    </row>
    <row r="145" spans="1:3" x14ac:dyDescent="0.25">
      <c r="A145" s="19" t="s">
        <v>152</v>
      </c>
      <c r="B145" s="20" t="s">
        <v>120</v>
      </c>
      <c r="C145" s="20" t="s">
        <v>140</v>
      </c>
    </row>
    <row r="146" spans="1:3" x14ac:dyDescent="0.25">
      <c r="A146" s="19" t="s">
        <v>83</v>
      </c>
      <c r="B146" s="20" t="s">
        <v>120</v>
      </c>
      <c r="C146" s="20" t="s">
        <v>140</v>
      </c>
    </row>
    <row r="147" spans="1:3" x14ac:dyDescent="0.25">
      <c r="A147" s="19" t="s">
        <v>158</v>
      </c>
      <c r="B147" s="20" t="s">
        <v>120</v>
      </c>
      <c r="C147" s="20" t="s">
        <v>140</v>
      </c>
    </row>
    <row r="148" spans="1:3" x14ac:dyDescent="0.25">
      <c r="A148" s="19" t="s">
        <v>197</v>
      </c>
      <c r="B148" s="20" t="s">
        <v>140</v>
      </c>
      <c r="C148" s="20" t="s">
        <v>120</v>
      </c>
    </row>
    <row r="149" spans="1:3" x14ac:dyDescent="0.25">
      <c r="A149" s="19" t="s">
        <v>95</v>
      </c>
      <c r="B149" s="20" t="s">
        <v>120</v>
      </c>
      <c r="C149" s="20" t="s">
        <v>140</v>
      </c>
    </row>
    <row r="150" spans="1:3" x14ac:dyDescent="0.25">
      <c r="A150" s="19" t="s">
        <v>153</v>
      </c>
      <c r="B150" s="20" t="s">
        <v>120</v>
      </c>
      <c r="C150" s="20" t="s">
        <v>140</v>
      </c>
    </row>
    <row r="151" spans="1:3" x14ac:dyDescent="0.25">
      <c r="A151" s="19" t="s">
        <v>154</v>
      </c>
      <c r="B151" s="20" t="s">
        <v>120</v>
      </c>
      <c r="C151" s="20" t="s">
        <v>140</v>
      </c>
    </row>
    <row r="152" spans="1:3" x14ac:dyDescent="0.25">
      <c r="A152" s="19" t="s">
        <v>181</v>
      </c>
      <c r="B152" s="20" t="s">
        <v>140</v>
      </c>
      <c r="C152" s="20" t="s">
        <v>120</v>
      </c>
    </row>
    <row r="153" spans="1:3" x14ac:dyDescent="0.25">
      <c r="A153" s="19" t="s">
        <v>57</v>
      </c>
      <c r="B153" s="20" t="s">
        <v>120</v>
      </c>
      <c r="C153" s="20" t="s">
        <v>140</v>
      </c>
    </row>
    <row r="154" spans="1:3" x14ac:dyDescent="0.25">
      <c r="A154" s="19" t="s">
        <v>155</v>
      </c>
      <c r="B154" s="20" t="s">
        <v>120</v>
      </c>
      <c r="C154" s="20" t="s">
        <v>140</v>
      </c>
    </row>
    <row r="155" spans="1:3" x14ac:dyDescent="0.25">
      <c r="A155" s="19" t="s">
        <v>96</v>
      </c>
      <c r="B155" s="20" t="s">
        <v>120</v>
      </c>
      <c r="C155" s="20" t="s">
        <v>140</v>
      </c>
    </row>
    <row r="156" spans="1:3" x14ac:dyDescent="0.25">
      <c r="A156" s="19" t="s">
        <v>97</v>
      </c>
      <c r="B156" s="20" t="s">
        <v>120</v>
      </c>
      <c r="C156" s="20" t="s">
        <v>140</v>
      </c>
    </row>
    <row r="157" spans="1:3" x14ac:dyDescent="0.25">
      <c r="A157" s="19" t="s">
        <v>198</v>
      </c>
      <c r="B157" s="20" t="s">
        <v>140</v>
      </c>
      <c r="C157" s="20" t="s">
        <v>120</v>
      </c>
    </row>
    <row r="158" spans="1:3" x14ac:dyDescent="0.25">
      <c r="A158" s="19" t="s">
        <v>192</v>
      </c>
      <c r="B158" s="20" t="s">
        <v>140</v>
      </c>
      <c r="C158" s="20" t="s">
        <v>120</v>
      </c>
    </row>
    <row r="159" spans="1:3" x14ac:dyDescent="0.25">
      <c r="A159" s="19" t="s">
        <v>98</v>
      </c>
      <c r="B159" s="20" t="s">
        <v>120</v>
      </c>
      <c r="C159" s="20" t="s">
        <v>120</v>
      </c>
    </row>
    <row r="160" spans="1:3" x14ac:dyDescent="0.25">
      <c r="A160" s="19" t="s">
        <v>171</v>
      </c>
      <c r="B160" s="20" t="s">
        <v>140</v>
      </c>
      <c r="C160" s="20" t="s">
        <v>120</v>
      </c>
    </row>
    <row r="161" spans="1:3" x14ac:dyDescent="0.25">
      <c r="A161" s="19" t="s">
        <v>189</v>
      </c>
      <c r="B161" s="20" t="s">
        <v>140</v>
      </c>
      <c r="C161" s="20" t="s">
        <v>120</v>
      </c>
    </row>
    <row r="162" spans="1:3" x14ac:dyDescent="0.25">
      <c r="A162" s="19" t="s">
        <v>169</v>
      </c>
      <c r="B162" s="20" t="s">
        <v>140</v>
      </c>
      <c r="C162" s="20" t="s">
        <v>120</v>
      </c>
    </row>
    <row r="163" spans="1:3" x14ac:dyDescent="0.25">
      <c r="A163" s="19" t="s">
        <v>56</v>
      </c>
      <c r="B163" s="20" t="s">
        <v>120</v>
      </c>
      <c r="C163" s="20" t="s">
        <v>140</v>
      </c>
    </row>
    <row r="164" spans="1:3" x14ac:dyDescent="0.25">
      <c r="A164" s="19" t="s">
        <v>55</v>
      </c>
      <c r="B164" s="20" t="s">
        <v>120</v>
      </c>
      <c r="C164" s="20" t="s">
        <v>140</v>
      </c>
    </row>
    <row r="165" spans="1:3" x14ac:dyDescent="0.25">
      <c r="A165" s="19" t="s">
        <v>113</v>
      </c>
      <c r="B165" s="20" t="s">
        <v>120</v>
      </c>
      <c r="C165" s="20" t="s">
        <v>140</v>
      </c>
    </row>
    <row r="166" spans="1:3" x14ac:dyDescent="0.25">
      <c r="A166" s="19" t="s">
        <v>164</v>
      </c>
      <c r="B166" s="20" t="s">
        <v>120</v>
      </c>
      <c r="C166" s="20" t="s">
        <v>140</v>
      </c>
    </row>
    <row r="167" spans="1:3" x14ac:dyDescent="0.25">
      <c r="A167" s="19" t="s">
        <v>99</v>
      </c>
      <c r="B167" s="20" t="s">
        <v>120</v>
      </c>
      <c r="C167" s="20" t="s">
        <v>140</v>
      </c>
    </row>
    <row r="168" spans="1:3" x14ac:dyDescent="0.25">
      <c r="A168" s="19" t="s">
        <v>58</v>
      </c>
      <c r="B168" s="20" t="s">
        <v>120</v>
      </c>
      <c r="C168" s="20" t="s">
        <v>140</v>
      </c>
    </row>
    <row r="169" spans="1:3" x14ac:dyDescent="0.25">
      <c r="A169" s="19" t="s">
        <v>59</v>
      </c>
      <c r="B169" s="20" t="s">
        <v>120</v>
      </c>
      <c r="C169" s="20" t="s">
        <v>140</v>
      </c>
    </row>
    <row r="170" spans="1:3" x14ac:dyDescent="0.25">
      <c r="A170" s="19" t="s">
        <v>328</v>
      </c>
      <c r="B170" s="20" t="s">
        <v>140</v>
      </c>
      <c r="C170" s="20" t="s">
        <v>120</v>
      </c>
    </row>
    <row r="171" spans="1:3" x14ac:dyDescent="0.25">
      <c r="A171" s="19" t="s">
        <v>325</v>
      </c>
      <c r="B171" s="20" t="s">
        <v>140</v>
      </c>
      <c r="C171" s="20" t="s">
        <v>120</v>
      </c>
    </row>
    <row r="172" spans="1:3" x14ac:dyDescent="0.25">
      <c r="A172" s="19" t="s">
        <v>60</v>
      </c>
      <c r="B172" s="20" t="s">
        <v>120</v>
      </c>
      <c r="C172" s="20" t="s">
        <v>140</v>
      </c>
    </row>
    <row r="173" spans="1:3" x14ac:dyDescent="0.25">
      <c r="A173" s="19" t="s">
        <v>193</v>
      </c>
      <c r="B173" s="20" t="s">
        <v>140</v>
      </c>
      <c r="C173" s="20" t="s">
        <v>120</v>
      </c>
    </row>
    <row r="174" spans="1:3" x14ac:dyDescent="0.25">
      <c r="A174" s="19" t="s">
        <v>194</v>
      </c>
      <c r="B174" s="20" t="s">
        <v>140</v>
      </c>
      <c r="C174" s="20" t="s">
        <v>120</v>
      </c>
    </row>
    <row r="175" spans="1:3" x14ac:dyDescent="0.25">
      <c r="A175" s="19" t="s">
        <v>175</v>
      </c>
      <c r="B175" s="20" t="s">
        <v>140</v>
      </c>
      <c r="C175" s="20" t="s">
        <v>120</v>
      </c>
    </row>
    <row r="176" spans="1:3" x14ac:dyDescent="0.25">
      <c r="A176" s="19" t="s">
        <v>61</v>
      </c>
      <c r="B176" s="20" t="s">
        <v>120</v>
      </c>
      <c r="C176" s="20" t="s">
        <v>140</v>
      </c>
    </row>
    <row r="177" spans="1:3" x14ac:dyDescent="0.25">
      <c r="A177" s="19" t="s">
        <v>100</v>
      </c>
      <c r="B177" s="20" t="s">
        <v>120</v>
      </c>
      <c r="C177" s="20" t="s">
        <v>140</v>
      </c>
    </row>
    <row r="178" spans="1:3" x14ac:dyDescent="0.25">
      <c r="A178" s="19" t="s">
        <v>101</v>
      </c>
      <c r="B178" s="20" t="s">
        <v>120</v>
      </c>
      <c r="C178" s="20" t="s">
        <v>140</v>
      </c>
    </row>
    <row r="179" spans="1:3" x14ac:dyDescent="0.25">
      <c r="A179" s="19" t="s">
        <v>185</v>
      </c>
      <c r="B179" s="20" t="s">
        <v>140</v>
      </c>
      <c r="C179" s="20" t="s">
        <v>120</v>
      </c>
    </row>
    <row r="180" spans="1:3" x14ac:dyDescent="0.25">
      <c r="A180" s="19" t="s">
        <v>81</v>
      </c>
      <c r="B180" s="20" t="s">
        <v>120</v>
      </c>
      <c r="C180" s="20" t="s">
        <v>140</v>
      </c>
    </row>
    <row r="181" spans="1:3" x14ac:dyDescent="0.25">
      <c r="A181" s="19" t="s">
        <v>182</v>
      </c>
      <c r="B181" s="20" t="s">
        <v>140</v>
      </c>
      <c r="C181" s="20" t="s">
        <v>120</v>
      </c>
    </row>
    <row r="182" spans="1:3" x14ac:dyDescent="0.25">
      <c r="A182" s="19" t="s">
        <v>159</v>
      </c>
      <c r="B182" s="20" t="s">
        <v>120</v>
      </c>
      <c r="C182" s="20" t="s">
        <v>140</v>
      </c>
    </row>
    <row r="183" spans="1:3" x14ac:dyDescent="0.25">
      <c r="A183" s="19" t="s">
        <v>131</v>
      </c>
      <c r="B183" s="20" t="s">
        <v>120</v>
      </c>
      <c r="C183" s="20" t="s">
        <v>140</v>
      </c>
    </row>
    <row r="184" spans="1:3" x14ac:dyDescent="0.25">
      <c r="A184" s="19" t="s">
        <v>62</v>
      </c>
      <c r="B184" s="20" t="s">
        <v>120</v>
      </c>
      <c r="C184" s="20" t="s">
        <v>140</v>
      </c>
    </row>
    <row r="185" spans="1:3" x14ac:dyDescent="0.25">
      <c r="A185" s="19" t="s">
        <v>172</v>
      </c>
      <c r="B185" s="20" t="s">
        <v>140</v>
      </c>
      <c r="C185" s="20" t="s">
        <v>120</v>
      </c>
    </row>
    <row r="186" spans="1:3" x14ac:dyDescent="0.25">
      <c r="A186" s="19" t="s">
        <v>102</v>
      </c>
      <c r="B186" s="20" t="s">
        <v>120</v>
      </c>
      <c r="C186" s="20" t="s">
        <v>140</v>
      </c>
    </row>
    <row r="187" spans="1:3" x14ac:dyDescent="0.25">
      <c r="A187" s="19" t="s">
        <v>63</v>
      </c>
      <c r="B187" s="20" t="s">
        <v>120</v>
      </c>
      <c r="C187" s="20" t="s">
        <v>140</v>
      </c>
    </row>
    <row r="188" spans="1:3" x14ac:dyDescent="0.25">
      <c r="A188" s="19" t="s">
        <v>80</v>
      </c>
      <c r="B188" s="20" t="s">
        <v>120</v>
      </c>
      <c r="C188" s="20" t="s">
        <v>140</v>
      </c>
    </row>
    <row r="189" spans="1:3" x14ac:dyDescent="0.25">
      <c r="A189" s="19" t="s">
        <v>132</v>
      </c>
      <c r="B189" s="20" t="s">
        <v>120</v>
      </c>
      <c r="C189" s="20" t="s">
        <v>140</v>
      </c>
    </row>
    <row r="190" spans="1:3" x14ac:dyDescent="0.25">
      <c r="A190" s="19" t="s">
        <v>133</v>
      </c>
      <c r="B190" s="20" t="s">
        <v>120</v>
      </c>
      <c r="C190" s="20" t="s">
        <v>140</v>
      </c>
    </row>
    <row r="191" spans="1:3" x14ac:dyDescent="0.25">
      <c r="A191" s="19" t="s">
        <v>103</v>
      </c>
      <c r="B191" s="20" t="s">
        <v>120</v>
      </c>
      <c r="C191" s="20" t="s">
        <v>140</v>
      </c>
    </row>
    <row r="192" spans="1:3" x14ac:dyDescent="0.25">
      <c r="A192" s="19" t="s">
        <v>104</v>
      </c>
      <c r="B192" s="20" t="s">
        <v>120</v>
      </c>
      <c r="C192" s="20" t="s">
        <v>140</v>
      </c>
    </row>
    <row r="193" spans="1:3" x14ac:dyDescent="0.25">
      <c r="A193" s="19" t="s">
        <v>64</v>
      </c>
      <c r="B193" s="20" t="s">
        <v>120</v>
      </c>
      <c r="C193" s="20" t="s">
        <v>140</v>
      </c>
    </row>
    <row r="194" spans="1:3" x14ac:dyDescent="0.25">
      <c r="A194" s="19" t="s">
        <v>105</v>
      </c>
      <c r="B194" s="20" t="s">
        <v>120</v>
      </c>
      <c r="C194" s="20" t="s">
        <v>140</v>
      </c>
    </row>
    <row r="195" spans="1:3" x14ac:dyDescent="0.25">
      <c r="A195" s="19" t="s">
        <v>65</v>
      </c>
      <c r="B195" s="20" t="s">
        <v>120</v>
      </c>
      <c r="C195" s="20" t="s">
        <v>140</v>
      </c>
    </row>
    <row r="196" spans="1:3" x14ac:dyDescent="0.25">
      <c r="A196" s="19" t="s">
        <v>106</v>
      </c>
      <c r="B196" s="20" t="s">
        <v>120</v>
      </c>
      <c r="C196" s="20" t="s">
        <v>140</v>
      </c>
    </row>
    <row r="197" spans="1:3" x14ac:dyDescent="0.25">
      <c r="A197" s="19" t="s">
        <v>107</v>
      </c>
      <c r="B197" s="20" t="s">
        <v>120</v>
      </c>
      <c r="C197" s="20" t="s">
        <v>140</v>
      </c>
    </row>
    <row r="198" spans="1:3" x14ac:dyDescent="0.25">
      <c r="A198" s="19" t="s">
        <v>108</v>
      </c>
      <c r="B198" s="20" t="s">
        <v>120</v>
      </c>
      <c r="C198" s="20" t="s">
        <v>140</v>
      </c>
    </row>
    <row r="199" spans="1:3" x14ac:dyDescent="0.25">
      <c r="A199" s="19" t="s">
        <v>326</v>
      </c>
      <c r="B199" s="20" t="s">
        <v>140</v>
      </c>
      <c r="C199" s="20" t="s">
        <v>120</v>
      </c>
    </row>
    <row r="200" spans="1:3" x14ac:dyDescent="0.25">
      <c r="A200" s="19" t="s">
        <v>170</v>
      </c>
      <c r="B200" s="20" t="s">
        <v>140</v>
      </c>
      <c r="C200" s="20" t="s">
        <v>120</v>
      </c>
    </row>
    <row r="201" spans="1:3" x14ac:dyDescent="0.25">
      <c r="A201" s="19" t="s">
        <v>134</v>
      </c>
      <c r="B201" s="20" t="s">
        <v>120</v>
      </c>
      <c r="C201" s="20" t="s">
        <v>140</v>
      </c>
    </row>
    <row r="202" spans="1:3" x14ac:dyDescent="0.25">
      <c r="A202" s="19" t="s">
        <v>135</v>
      </c>
      <c r="B202" s="20" t="s">
        <v>120</v>
      </c>
      <c r="C202" s="20" t="s">
        <v>140</v>
      </c>
    </row>
    <row r="203" spans="1:3" x14ac:dyDescent="0.25">
      <c r="A203" s="19" t="s">
        <v>109</v>
      </c>
      <c r="B203" s="20" t="s">
        <v>120</v>
      </c>
      <c r="C203" s="20" t="s">
        <v>140</v>
      </c>
    </row>
    <row r="204" spans="1:3" x14ac:dyDescent="0.25">
      <c r="A204" s="19" t="s">
        <v>136</v>
      </c>
      <c r="B204" s="20" t="s">
        <v>120</v>
      </c>
      <c r="C204" s="20" t="s">
        <v>140</v>
      </c>
    </row>
    <row r="205" spans="1:3" x14ac:dyDescent="0.25">
      <c r="A205" s="19" t="s">
        <v>66</v>
      </c>
      <c r="B205" s="20" t="s">
        <v>120</v>
      </c>
      <c r="C205" s="20" t="s">
        <v>140</v>
      </c>
    </row>
    <row r="206" spans="1:3" x14ac:dyDescent="0.25">
      <c r="A206" s="19" t="s">
        <v>137</v>
      </c>
      <c r="B206" s="20" t="s">
        <v>120</v>
      </c>
      <c r="C206" s="20" t="s">
        <v>140</v>
      </c>
    </row>
    <row r="207" spans="1:3" x14ac:dyDescent="0.25">
      <c r="A207" s="19" t="s">
        <v>385</v>
      </c>
      <c r="B207" s="20" t="s">
        <v>120</v>
      </c>
      <c r="C207" s="20" t="s">
        <v>140</v>
      </c>
    </row>
    <row r="208" spans="1:3" x14ac:dyDescent="0.25">
      <c r="A208" s="19" t="s">
        <v>139</v>
      </c>
      <c r="B208" s="20" t="s">
        <v>120</v>
      </c>
      <c r="C208" s="20" t="s">
        <v>140</v>
      </c>
    </row>
  </sheetData>
  <sheetProtection algorithmName="SHA-512" hashValue="1+TBxSLyTgg2xuSSiREssIOBCDcuqBZNgnYdmfFgj2Z6zYgIQPd3HQKC3TdZZfUMf9Cgxut326MgcHwI/rr5JQ==" saltValue="jdKSiBkTHMpccv8bX7++wA==" spinCount="100000" sheet="1" objects="1" scenarios="1"/>
  <autoFilter ref="A1:C208">
    <sortState ref="A2:D216">
      <sortCondition ref="A1:A216"/>
    </sortState>
  </autoFilter>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E79"/>
  <sheetViews>
    <sheetView showGridLines="0" zoomScale="90" zoomScaleNormal="90" workbookViewId="0">
      <pane xSplit="2" ySplit="1" topLeftCell="C2" activePane="bottomRight" state="frozen"/>
      <selection pane="topRight" activeCell="C1" sqref="C1"/>
      <selection pane="bottomLeft" activeCell="A2" sqref="A2"/>
      <selection pane="bottomRight" activeCell="B32" sqref="B32"/>
    </sheetView>
  </sheetViews>
  <sheetFormatPr baseColWidth="10" defaultColWidth="11.42578125" defaultRowHeight="16.5" x14ac:dyDescent="0.3"/>
  <cols>
    <col min="1" max="1" width="11.7109375" style="3" customWidth="1"/>
    <col min="2" max="3" width="11.28515625" style="3" customWidth="1"/>
    <col min="4" max="16384" width="11.42578125" style="3"/>
  </cols>
  <sheetData>
    <row r="1" spans="1:31" ht="19.5" customHeight="1" x14ac:dyDescent="0.3">
      <c r="A1" s="135" t="s">
        <v>281</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row>
    <row r="2" spans="1:31" s="4" customFormat="1" x14ac:dyDescent="0.3">
      <c r="A2" s="7"/>
      <c r="B2" s="8" t="s">
        <v>250</v>
      </c>
      <c r="C2" s="8" t="s">
        <v>251</v>
      </c>
      <c r="D2" s="8" t="s">
        <v>252</v>
      </c>
      <c r="E2" s="8" t="s">
        <v>253</v>
      </c>
      <c r="F2" s="8" t="s">
        <v>254</v>
      </c>
      <c r="G2" s="8" t="s">
        <v>255</v>
      </c>
      <c r="H2" s="8" t="s">
        <v>256</v>
      </c>
      <c r="I2" s="8" t="s">
        <v>257</v>
      </c>
      <c r="J2" s="8" t="s">
        <v>258</v>
      </c>
      <c r="K2" s="8" t="s">
        <v>259</v>
      </c>
      <c r="L2" s="8" t="s">
        <v>260</v>
      </c>
      <c r="M2" s="8" t="s">
        <v>261</v>
      </c>
      <c r="N2" s="8" t="s">
        <v>262</v>
      </c>
      <c r="O2" s="8" t="s">
        <v>263</v>
      </c>
      <c r="P2" s="8" t="s">
        <v>264</v>
      </c>
      <c r="Q2" s="8" t="s">
        <v>265</v>
      </c>
      <c r="R2" s="8" t="s">
        <v>266</v>
      </c>
      <c r="S2" s="8" t="s">
        <v>267</v>
      </c>
      <c r="T2" s="8" t="s">
        <v>268</v>
      </c>
      <c r="U2" s="8" t="s">
        <v>269</v>
      </c>
      <c r="V2" s="8" t="s">
        <v>270</v>
      </c>
      <c r="W2" s="8" t="s">
        <v>271</v>
      </c>
      <c r="X2" s="8" t="s">
        <v>272</v>
      </c>
      <c r="Y2" s="8" t="s">
        <v>273</v>
      </c>
      <c r="Z2" s="8" t="s">
        <v>274</v>
      </c>
      <c r="AA2" s="8" t="s">
        <v>275</v>
      </c>
      <c r="AB2" s="8" t="s">
        <v>276</v>
      </c>
      <c r="AC2" s="8" t="s">
        <v>277</v>
      </c>
      <c r="AD2" s="8" t="s">
        <v>278</v>
      </c>
      <c r="AE2" s="8" t="s">
        <v>279</v>
      </c>
    </row>
    <row r="3" spans="1:31" x14ac:dyDescent="0.3">
      <c r="A3" s="9" t="s">
        <v>230</v>
      </c>
      <c r="B3" s="5" t="str">
        <f>IFERROR(VLOOKUP('Grille d''audit'!B4,'Med balance BR défavorable'!$A:$C,2,FALSE),"non")</f>
        <v>non</v>
      </c>
      <c r="C3" s="5" t="str">
        <f>IFERROR(VLOOKUP('Grille d''audit'!C4,'Med balance BR défavorable'!$A:$C,2,FALSE),"non")</f>
        <v>non</v>
      </c>
      <c r="D3" s="5" t="str">
        <f>IFERROR(VLOOKUP('Grille d''audit'!D4,'Med balance BR défavorable'!$A:$C,2,FALSE),"non")</f>
        <v>non</v>
      </c>
      <c r="E3" s="5" t="str">
        <f>IFERROR(VLOOKUP('Grille d''audit'!E4,'Med balance BR défavorable'!$A:$C,2,FALSE),"non")</f>
        <v>non</v>
      </c>
      <c r="F3" s="5" t="str">
        <f>IFERROR(VLOOKUP('Grille d''audit'!F4,'Med balance BR défavorable'!$A:$C,2,FALSE),"non")</f>
        <v>non</v>
      </c>
      <c r="G3" s="5" t="str">
        <f>IFERROR(VLOOKUP('Grille d''audit'!G4,'Med balance BR défavorable'!$A:$C,2,FALSE),"non")</f>
        <v>non</v>
      </c>
      <c r="H3" s="5" t="str">
        <f>IFERROR(VLOOKUP('Grille d''audit'!H4,'Med balance BR défavorable'!$A:$C,2,FALSE),"non")</f>
        <v>non</v>
      </c>
      <c r="I3" s="5" t="str">
        <f>IFERROR(VLOOKUP('Grille d''audit'!I4,'Med balance BR défavorable'!$A:$C,2,FALSE),"non")</f>
        <v>non</v>
      </c>
      <c r="J3" s="5" t="str">
        <f>IFERROR(VLOOKUP('Grille d''audit'!J4,'Med balance BR défavorable'!$A:$C,2,FALSE),"non")</f>
        <v>non</v>
      </c>
      <c r="K3" s="5" t="str">
        <f>IFERROR(VLOOKUP('Grille d''audit'!K4,'Med balance BR défavorable'!$A:$C,2,FALSE),"non")</f>
        <v>non</v>
      </c>
      <c r="L3" s="5" t="str">
        <f>IFERROR(VLOOKUP('Grille d''audit'!L4,'Med balance BR défavorable'!$A:$C,2,FALSE),"non")</f>
        <v>non</v>
      </c>
      <c r="M3" s="5" t="str">
        <f>IFERROR(VLOOKUP('Grille d''audit'!M4,'Med balance BR défavorable'!$A:$C,2,FALSE),"non")</f>
        <v>non</v>
      </c>
      <c r="N3" s="5" t="str">
        <f>IFERROR(VLOOKUP('Grille d''audit'!N4,'Med balance BR défavorable'!$A:$C,2,FALSE),"non")</f>
        <v>non</v>
      </c>
      <c r="O3" s="5" t="str">
        <f>IFERROR(VLOOKUP('Grille d''audit'!O4,'Med balance BR défavorable'!$A:$C,2,FALSE),"non")</f>
        <v>non</v>
      </c>
      <c r="P3" s="5" t="str">
        <f>IFERROR(VLOOKUP('Grille d''audit'!P4,'Med balance BR défavorable'!$A:$C,2,FALSE),"non")</f>
        <v>non</v>
      </c>
      <c r="Q3" s="5" t="str">
        <f>IFERROR(VLOOKUP('Grille d''audit'!Q4,'Med balance BR défavorable'!$A:$C,2,FALSE),"non")</f>
        <v>non</v>
      </c>
      <c r="R3" s="5" t="str">
        <f>IFERROR(VLOOKUP('Grille d''audit'!R4,'Med balance BR défavorable'!$A:$C,2,FALSE),"non")</f>
        <v>non</v>
      </c>
      <c r="S3" s="5" t="str">
        <f>IFERROR(VLOOKUP('Grille d''audit'!S4,'Med balance BR défavorable'!$A:$C,2,FALSE),"non")</f>
        <v>non</v>
      </c>
      <c r="T3" s="5" t="str">
        <f>IFERROR(VLOOKUP('Grille d''audit'!T4,'Med balance BR défavorable'!$A:$C,2,FALSE),"non")</f>
        <v>non</v>
      </c>
      <c r="U3" s="5" t="str">
        <f>IFERROR(VLOOKUP('Grille d''audit'!U4,'Med balance BR défavorable'!$A:$C,2,FALSE),"non")</f>
        <v>non</v>
      </c>
      <c r="V3" s="5" t="str">
        <f>IFERROR(VLOOKUP('Grille d''audit'!V4,'Med balance BR défavorable'!$A:$C,2,FALSE),"non")</f>
        <v>non</v>
      </c>
      <c r="W3" s="5" t="str">
        <f>IFERROR(VLOOKUP('Grille d''audit'!W4,'Med balance BR défavorable'!$A:$C,2,FALSE),"non")</f>
        <v>non</v>
      </c>
      <c r="X3" s="5" t="str">
        <f>IFERROR(VLOOKUP('Grille d''audit'!X4,'Med balance BR défavorable'!$A:$C,2,FALSE),"non")</f>
        <v>non</v>
      </c>
      <c r="Y3" s="5" t="str">
        <f>IFERROR(VLOOKUP('Grille d''audit'!Y4,'Med balance BR défavorable'!$A:$C,2,FALSE),"non")</f>
        <v>non</v>
      </c>
      <c r="Z3" s="5" t="str">
        <f>IFERROR(VLOOKUP('Grille d''audit'!Z4,'Med balance BR défavorable'!$A:$C,2,FALSE),"non")</f>
        <v>non</v>
      </c>
      <c r="AA3" s="5" t="str">
        <f>IFERROR(VLOOKUP('Grille d''audit'!AA4,'Med balance BR défavorable'!$A:$C,2,FALSE),"non")</f>
        <v>non</v>
      </c>
      <c r="AB3" s="5" t="str">
        <f>IFERROR(VLOOKUP('Grille d''audit'!AB4,'Med balance BR défavorable'!$A:$C,2,FALSE),"non")</f>
        <v>non</v>
      </c>
      <c r="AC3" s="5" t="str">
        <f>IFERROR(VLOOKUP('Grille d''audit'!AC4,'Med balance BR défavorable'!$A:$C,2,FALSE),"non")</f>
        <v>non</v>
      </c>
      <c r="AD3" s="5" t="str">
        <f>IFERROR(VLOOKUP('Grille d''audit'!AD4,'Med balance BR défavorable'!$A:$C,2,FALSE),"non")</f>
        <v>non</v>
      </c>
      <c r="AE3" s="5" t="str">
        <f>IFERROR(VLOOKUP('Grille d''audit'!AE4,'Med balance BR défavorable'!$A:$C,2,FALSE),"non")</f>
        <v>non</v>
      </c>
    </row>
    <row r="4" spans="1:31" x14ac:dyDescent="0.3">
      <c r="A4" s="9" t="s">
        <v>231</v>
      </c>
      <c r="B4" s="5" t="str">
        <f>IFERROR(VLOOKUP('Grille d''audit'!B5,'Med balance BR défavorable'!$A:$C,2,FALSE),"non")</f>
        <v>non</v>
      </c>
      <c r="C4" s="5" t="str">
        <f>IFERROR(VLOOKUP('Grille d''audit'!C5,'Med balance BR défavorable'!$A:$C,2,FALSE),"non")</f>
        <v>non</v>
      </c>
      <c r="D4" s="5" t="str">
        <f>IFERROR(VLOOKUP('Grille d''audit'!D5,'Med balance BR défavorable'!$A:$C,2,FALSE),"non")</f>
        <v>non</v>
      </c>
      <c r="E4" s="5" t="str">
        <f>IFERROR(VLOOKUP('Grille d''audit'!E5,'Med balance BR défavorable'!$A:$C,2,FALSE),"non")</f>
        <v>non</v>
      </c>
      <c r="F4" s="5" t="str">
        <f>IFERROR(VLOOKUP('Grille d''audit'!F5,'Med balance BR défavorable'!$A:$C,2,FALSE),"non")</f>
        <v>non</v>
      </c>
      <c r="G4" s="5" t="str">
        <f>IFERROR(VLOOKUP('Grille d''audit'!G5,'Med balance BR défavorable'!$A:$C,2,FALSE),"non")</f>
        <v>non</v>
      </c>
      <c r="H4" s="5" t="str">
        <f>IFERROR(VLOOKUP('Grille d''audit'!H5,'Med balance BR défavorable'!$A:$C,2,FALSE),"non")</f>
        <v>non</v>
      </c>
      <c r="I4" s="5" t="str">
        <f>IFERROR(VLOOKUP('Grille d''audit'!I5,'Med balance BR défavorable'!$A:$C,2,FALSE),"non")</f>
        <v>non</v>
      </c>
      <c r="J4" s="5" t="str">
        <f>IFERROR(VLOOKUP('Grille d''audit'!J5,'Med balance BR défavorable'!$A:$C,2,FALSE),"non")</f>
        <v>non</v>
      </c>
      <c r="K4" s="5" t="str">
        <f>IFERROR(VLOOKUP('Grille d''audit'!K5,'Med balance BR défavorable'!$A:$C,2,FALSE),"non")</f>
        <v>non</v>
      </c>
      <c r="L4" s="5" t="str">
        <f>IFERROR(VLOOKUP('Grille d''audit'!L5,'Med balance BR défavorable'!$A:$C,2,FALSE),"non")</f>
        <v>non</v>
      </c>
      <c r="M4" s="5" t="str">
        <f>IFERROR(VLOOKUP('Grille d''audit'!M5,'Med balance BR défavorable'!$A:$C,2,FALSE),"non")</f>
        <v>non</v>
      </c>
      <c r="N4" s="5" t="str">
        <f>IFERROR(VLOOKUP('Grille d''audit'!N5,'Med balance BR défavorable'!$A:$C,2,FALSE),"non")</f>
        <v>non</v>
      </c>
      <c r="O4" s="5" t="str">
        <f>IFERROR(VLOOKUP('Grille d''audit'!O5,'Med balance BR défavorable'!$A:$C,2,FALSE),"non")</f>
        <v>non</v>
      </c>
      <c r="P4" s="5" t="str">
        <f>IFERROR(VLOOKUP('Grille d''audit'!P5,'Med balance BR défavorable'!$A:$C,2,FALSE),"non")</f>
        <v>non</v>
      </c>
      <c r="Q4" s="5" t="str">
        <f>IFERROR(VLOOKUP('Grille d''audit'!Q5,'Med balance BR défavorable'!$A:$C,2,FALSE),"non")</f>
        <v>non</v>
      </c>
      <c r="R4" s="5" t="str">
        <f>IFERROR(VLOOKUP('Grille d''audit'!R5,'Med balance BR défavorable'!$A:$C,2,FALSE),"non")</f>
        <v>non</v>
      </c>
      <c r="S4" s="5" t="str">
        <f>IFERROR(VLOOKUP('Grille d''audit'!S5,'Med balance BR défavorable'!$A:$C,2,FALSE),"non")</f>
        <v>non</v>
      </c>
      <c r="T4" s="5" t="str">
        <f>IFERROR(VLOOKUP('Grille d''audit'!T5,'Med balance BR défavorable'!$A:$C,2,FALSE),"non")</f>
        <v>non</v>
      </c>
      <c r="U4" s="5" t="str">
        <f>IFERROR(VLOOKUP('Grille d''audit'!U5,'Med balance BR défavorable'!$A:$C,2,FALSE),"non")</f>
        <v>non</v>
      </c>
      <c r="V4" s="5" t="str">
        <f>IFERROR(VLOOKUP('Grille d''audit'!V5,'Med balance BR défavorable'!$A:$C,2,FALSE),"non")</f>
        <v>non</v>
      </c>
      <c r="W4" s="5" t="str">
        <f>IFERROR(VLOOKUP('Grille d''audit'!W5,'Med balance BR défavorable'!$A:$C,2,FALSE),"non")</f>
        <v>non</v>
      </c>
      <c r="X4" s="5" t="str">
        <f>IFERROR(VLOOKUP('Grille d''audit'!X5,'Med balance BR défavorable'!$A:$C,2,FALSE),"non")</f>
        <v>non</v>
      </c>
      <c r="Y4" s="5" t="str">
        <f>IFERROR(VLOOKUP('Grille d''audit'!Y5,'Med balance BR défavorable'!$A:$C,2,FALSE),"non")</f>
        <v>non</v>
      </c>
      <c r="Z4" s="5" t="str">
        <f>IFERROR(VLOOKUP('Grille d''audit'!Z5,'Med balance BR défavorable'!$A:$C,2,FALSE),"non")</f>
        <v>non</v>
      </c>
      <c r="AA4" s="5" t="str">
        <f>IFERROR(VLOOKUP('Grille d''audit'!AA5,'Med balance BR défavorable'!$A:$C,2,FALSE),"non")</f>
        <v>non</v>
      </c>
      <c r="AB4" s="5" t="str">
        <f>IFERROR(VLOOKUP('Grille d''audit'!AB5,'Med balance BR défavorable'!$A:$C,2,FALSE),"non")</f>
        <v>non</v>
      </c>
      <c r="AC4" s="5" t="str">
        <f>IFERROR(VLOOKUP('Grille d''audit'!AC5,'Med balance BR défavorable'!$A:$C,2,FALSE),"non")</f>
        <v>non</v>
      </c>
      <c r="AD4" s="5" t="str">
        <f>IFERROR(VLOOKUP('Grille d''audit'!AD5,'Med balance BR défavorable'!$A:$C,2,FALSE),"non")</f>
        <v>non</v>
      </c>
      <c r="AE4" s="5" t="str">
        <f>IFERROR(VLOOKUP('Grille d''audit'!AE5,'Med balance BR défavorable'!$A:$C,2,FALSE),"non")</f>
        <v>non</v>
      </c>
    </row>
    <row r="5" spans="1:31" x14ac:dyDescent="0.3">
      <c r="A5" s="9" t="s">
        <v>232</v>
      </c>
      <c r="B5" s="5" t="str">
        <f>IFERROR(VLOOKUP('Grille d''audit'!B6,'Med balance BR défavorable'!$A:$C,2,FALSE),"non")</f>
        <v>non</v>
      </c>
      <c r="C5" s="5" t="str">
        <f>IFERROR(VLOOKUP('Grille d''audit'!C6,'Med balance BR défavorable'!$A:$C,2,FALSE),"non")</f>
        <v>non</v>
      </c>
      <c r="D5" s="5" t="str">
        <f>IFERROR(VLOOKUP('Grille d''audit'!D6,'Med balance BR défavorable'!$A:$C,2,FALSE),"non")</f>
        <v>non</v>
      </c>
      <c r="E5" s="5" t="str">
        <f>IFERROR(VLOOKUP('Grille d''audit'!E6,'Med balance BR défavorable'!$A:$C,2,FALSE),"non")</f>
        <v>non</v>
      </c>
      <c r="F5" s="5" t="str">
        <f>IFERROR(VLOOKUP('Grille d''audit'!F6,'Med balance BR défavorable'!$A:$C,2,FALSE),"non")</f>
        <v>non</v>
      </c>
      <c r="G5" s="5" t="str">
        <f>IFERROR(VLOOKUP('Grille d''audit'!G6,'Med balance BR défavorable'!$A:$C,2,FALSE),"non")</f>
        <v>non</v>
      </c>
      <c r="H5" s="5" t="str">
        <f>IFERROR(VLOOKUP('Grille d''audit'!H6,'Med balance BR défavorable'!$A:$C,2,FALSE),"non")</f>
        <v>non</v>
      </c>
      <c r="I5" s="5" t="str">
        <f>IFERROR(VLOOKUP('Grille d''audit'!I6,'Med balance BR défavorable'!$A:$C,2,FALSE),"non")</f>
        <v>non</v>
      </c>
      <c r="J5" s="5" t="str">
        <f>IFERROR(VLOOKUP('Grille d''audit'!J6,'Med balance BR défavorable'!$A:$C,2,FALSE),"non")</f>
        <v>non</v>
      </c>
      <c r="K5" s="5" t="str">
        <f>IFERROR(VLOOKUP('Grille d''audit'!K6,'Med balance BR défavorable'!$A:$C,2,FALSE),"non")</f>
        <v>non</v>
      </c>
      <c r="L5" s="5" t="str">
        <f>IFERROR(VLOOKUP('Grille d''audit'!L6,'Med balance BR défavorable'!$A:$C,2,FALSE),"non")</f>
        <v>non</v>
      </c>
      <c r="M5" s="5" t="str">
        <f>IFERROR(VLOOKUP('Grille d''audit'!M6,'Med balance BR défavorable'!$A:$C,2,FALSE),"non")</f>
        <v>non</v>
      </c>
      <c r="N5" s="5" t="str">
        <f>IFERROR(VLOOKUP('Grille d''audit'!N6,'Med balance BR défavorable'!$A:$C,2,FALSE),"non")</f>
        <v>non</v>
      </c>
      <c r="O5" s="5" t="str">
        <f>IFERROR(VLOOKUP('Grille d''audit'!O6,'Med balance BR défavorable'!$A:$C,2,FALSE),"non")</f>
        <v>non</v>
      </c>
      <c r="P5" s="5" t="str">
        <f>IFERROR(VLOOKUP('Grille d''audit'!P6,'Med balance BR défavorable'!$A:$C,2,FALSE),"non")</f>
        <v>non</v>
      </c>
      <c r="Q5" s="5" t="str">
        <f>IFERROR(VLOOKUP('Grille d''audit'!Q6,'Med balance BR défavorable'!$A:$C,2,FALSE),"non")</f>
        <v>non</v>
      </c>
      <c r="R5" s="5" t="str">
        <f>IFERROR(VLOOKUP('Grille d''audit'!R6,'Med balance BR défavorable'!$A:$C,2,FALSE),"non")</f>
        <v>non</v>
      </c>
      <c r="S5" s="5" t="str">
        <f>IFERROR(VLOOKUP('Grille d''audit'!S6,'Med balance BR défavorable'!$A:$C,2,FALSE),"non")</f>
        <v>non</v>
      </c>
      <c r="T5" s="5" t="str">
        <f>IFERROR(VLOOKUP('Grille d''audit'!T6,'Med balance BR défavorable'!$A:$C,2,FALSE),"non")</f>
        <v>non</v>
      </c>
      <c r="U5" s="5" t="str">
        <f>IFERROR(VLOOKUP('Grille d''audit'!U6,'Med balance BR défavorable'!$A:$C,2,FALSE),"non")</f>
        <v>non</v>
      </c>
      <c r="V5" s="5" t="str">
        <f>IFERROR(VLOOKUP('Grille d''audit'!V6,'Med balance BR défavorable'!$A:$C,2,FALSE),"non")</f>
        <v>non</v>
      </c>
      <c r="W5" s="5" t="str">
        <f>IFERROR(VLOOKUP('Grille d''audit'!W6,'Med balance BR défavorable'!$A:$C,2,FALSE),"non")</f>
        <v>non</v>
      </c>
      <c r="X5" s="5" t="str">
        <f>IFERROR(VLOOKUP('Grille d''audit'!X6,'Med balance BR défavorable'!$A:$C,2,FALSE),"non")</f>
        <v>non</v>
      </c>
      <c r="Y5" s="5" t="str">
        <f>IFERROR(VLOOKUP('Grille d''audit'!Y6,'Med balance BR défavorable'!$A:$C,2,FALSE),"non")</f>
        <v>non</v>
      </c>
      <c r="Z5" s="5" t="str">
        <f>IFERROR(VLOOKUP('Grille d''audit'!Z6,'Med balance BR défavorable'!$A:$C,2,FALSE),"non")</f>
        <v>non</v>
      </c>
      <c r="AA5" s="5" t="str">
        <f>IFERROR(VLOOKUP('Grille d''audit'!AA6,'Med balance BR défavorable'!$A:$C,2,FALSE),"non")</f>
        <v>non</v>
      </c>
      <c r="AB5" s="5" t="str">
        <f>IFERROR(VLOOKUP('Grille d''audit'!AB6,'Med balance BR défavorable'!$A:$C,2,FALSE),"non")</f>
        <v>non</v>
      </c>
      <c r="AC5" s="5" t="str">
        <f>IFERROR(VLOOKUP('Grille d''audit'!AC6,'Med balance BR défavorable'!$A:$C,2,FALSE),"non")</f>
        <v>non</v>
      </c>
      <c r="AD5" s="5" t="str">
        <f>IFERROR(VLOOKUP('Grille d''audit'!AD6,'Med balance BR défavorable'!$A:$C,2,FALSE),"non")</f>
        <v>non</v>
      </c>
      <c r="AE5" s="5" t="str">
        <f>IFERROR(VLOOKUP('Grille d''audit'!AE6,'Med balance BR défavorable'!$A:$C,2,FALSE),"non")</f>
        <v>non</v>
      </c>
    </row>
    <row r="6" spans="1:31" x14ac:dyDescent="0.3">
      <c r="A6" s="9" t="s">
        <v>233</v>
      </c>
      <c r="B6" s="5" t="str">
        <f>IFERROR(VLOOKUP('Grille d''audit'!B7,'Med balance BR défavorable'!$A:$C,2,FALSE),"non")</f>
        <v>non</v>
      </c>
      <c r="C6" s="5" t="str">
        <f>IFERROR(VLOOKUP('Grille d''audit'!C7,'Med balance BR défavorable'!$A:$C,2,FALSE),"non")</f>
        <v>non</v>
      </c>
      <c r="D6" s="5" t="str">
        <f>IFERROR(VLOOKUP('Grille d''audit'!D7,'Med balance BR défavorable'!$A:$C,2,FALSE),"non")</f>
        <v>non</v>
      </c>
      <c r="E6" s="5" t="str">
        <f>IFERROR(VLOOKUP('Grille d''audit'!E7,'Med balance BR défavorable'!$A:$C,2,FALSE),"non")</f>
        <v>non</v>
      </c>
      <c r="F6" s="5" t="str">
        <f>IFERROR(VLOOKUP('Grille d''audit'!F7,'Med balance BR défavorable'!$A:$C,2,FALSE),"non")</f>
        <v>non</v>
      </c>
      <c r="G6" s="5" t="str">
        <f>IFERROR(VLOOKUP('Grille d''audit'!G7,'Med balance BR défavorable'!$A:$C,2,FALSE),"non")</f>
        <v>non</v>
      </c>
      <c r="H6" s="5" t="str">
        <f>IFERROR(VLOOKUP('Grille d''audit'!H7,'Med balance BR défavorable'!$A:$C,2,FALSE),"non")</f>
        <v>non</v>
      </c>
      <c r="I6" s="5" t="str">
        <f>IFERROR(VLOOKUP('Grille d''audit'!I7,'Med balance BR défavorable'!$A:$C,2,FALSE),"non")</f>
        <v>non</v>
      </c>
      <c r="J6" s="5" t="str">
        <f>IFERROR(VLOOKUP('Grille d''audit'!J7,'Med balance BR défavorable'!$A:$C,2,FALSE),"non")</f>
        <v>non</v>
      </c>
      <c r="K6" s="5" t="str">
        <f>IFERROR(VLOOKUP('Grille d''audit'!K7,'Med balance BR défavorable'!$A:$C,2,FALSE),"non")</f>
        <v>non</v>
      </c>
      <c r="L6" s="5" t="str">
        <f>IFERROR(VLOOKUP('Grille d''audit'!L7,'Med balance BR défavorable'!$A:$C,2,FALSE),"non")</f>
        <v>non</v>
      </c>
      <c r="M6" s="5" t="str">
        <f>IFERROR(VLOOKUP('Grille d''audit'!M7,'Med balance BR défavorable'!$A:$C,2,FALSE),"non")</f>
        <v>non</v>
      </c>
      <c r="N6" s="5" t="str">
        <f>IFERROR(VLOOKUP('Grille d''audit'!N7,'Med balance BR défavorable'!$A:$C,2,FALSE),"non")</f>
        <v>non</v>
      </c>
      <c r="O6" s="5" t="str">
        <f>IFERROR(VLOOKUP('Grille d''audit'!O7,'Med balance BR défavorable'!$A:$C,2,FALSE),"non")</f>
        <v>non</v>
      </c>
      <c r="P6" s="5" t="str">
        <f>IFERROR(VLOOKUP('Grille d''audit'!P7,'Med balance BR défavorable'!$A:$C,2,FALSE),"non")</f>
        <v>non</v>
      </c>
      <c r="Q6" s="5" t="str">
        <f>IFERROR(VLOOKUP('Grille d''audit'!Q7,'Med balance BR défavorable'!$A:$C,2,FALSE),"non")</f>
        <v>non</v>
      </c>
      <c r="R6" s="5" t="str">
        <f>IFERROR(VLOOKUP('Grille d''audit'!R7,'Med balance BR défavorable'!$A:$C,2,FALSE),"non")</f>
        <v>non</v>
      </c>
      <c r="S6" s="5" t="str">
        <f>IFERROR(VLOOKUP('Grille d''audit'!S7,'Med balance BR défavorable'!$A:$C,2,FALSE),"non")</f>
        <v>non</v>
      </c>
      <c r="T6" s="5" t="str">
        <f>IFERROR(VLOOKUP('Grille d''audit'!T7,'Med balance BR défavorable'!$A:$C,2,FALSE),"non")</f>
        <v>non</v>
      </c>
      <c r="U6" s="5" t="str">
        <f>IFERROR(VLOOKUP('Grille d''audit'!U7,'Med balance BR défavorable'!$A:$C,2,FALSE),"non")</f>
        <v>non</v>
      </c>
      <c r="V6" s="5" t="str">
        <f>IFERROR(VLOOKUP('Grille d''audit'!V7,'Med balance BR défavorable'!$A:$C,2,FALSE),"non")</f>
        <v>non</v>
      </c>
      <c r="W6" s="5" t="str">
        <f>IFERROR(VLOOKUP('Grille d''audit'!W7,'Med balance BR défavorable'!$A:$C,2,FALSE),"non")</f>
        <v>non</v>
      </c>
      <c r="X6" s="5" t="str">
        <f>IFERROR(VLOOKUP('Grille d''audit'!X7,'Med balance BR défavorable'!$A:$C,2,FALSE),"non")</f>
        <v>non</v>
      </c>
      <c r="Y6" s="5" t="str">
        <f>IFERROR(VLOOKUP('Grille d''audit'!Y7,'Med balance BR défavorable'!$A:$C,2,FALSE),"non")</f>
        <v>non</v>
      </c>
      <c r="Z6" s="5" t="str">
        <f>IFERROR(VLOOKUP('Grille d''audit'!Z7,'Med balance BR défavorable'!$A:$C,2,FALSE),"non")</f>
        <v>non</v>
      </c>
      <c r="AA6" s="5" t="str">
        <f>IFERROR(VLOOKUP('Grille d''audit'!AA7,'Med balance BR défavorable'!$A:$C,2,FALSE),"non")</f>
        <v>non</v>
      </c>
      <c r="AB6" s="5" t="str">
        <f>IFERROR(VLOOKUP('Grille d''audit'!AB7,'Med balance BR défavorable'!$A:$C,2,FALSE),"non")</f>
        <v>non</v>
      </c>
      <c r="AC6" s="5" t="str">
        <f>IFERROR(VLOOKUP('Grille d''audit'!AC7,'Med balance BR défavorable'!$A:$C,2,FALSE),"non")</f>
        <v>non</v>
      </c>
      <c r="AD6" s="5" t="str">
        <f>IFERROR(VLOOKUP('Grille d''audit'!AD7,'Med balance BR défavorable'!$A:$C,2,FALSE),"non")</f>
        <v>non</v>
      </c>
      <c r="AE6" s="5" t="str">
        <f>IFERROR(VLOOKUP('Grille d''audit'!AE7,'Med balance BR défavorable'!$A:$C,2,FALSE),"non")</f>
        <v>non</v>
      </c>
    </row>
    <row r="7" spans="1:31" x14ac:dyDescent="0.3">
      <c r="A7" s="9" t="s">
        <v>234</v>
      </c>
      <c r="B7" s="5" t="str">
        <f>IFERROR(VLOOKUP('Grille d''audit'!B8,'Med balance BR défavorable'!$A:$C,2,FALSE),"non")</f>
        <v>non</v>
      </c>
      <c r="C7" s="5" t="str">
        <f>IFERROR(VLOOKUP('Grille d''audit'!C8,'Med balance BR défavorable'!$A:$C,2,FALSE),"non")</f>
        <v>non</v>
      </c>
      <c r="D7" s="5" t="str">
        <f>IFERROR(VLOOKUP('Grille d''audit'!D8,'Med balance BR défavorable'!$A:$C,2,FALSE),"non")</f>
        <v>non</v>
      </c>
      <c r="E7" s="5" t="str">
        <f>IFERROR(VLOOKUP('Grille d''audit'!E8,'Med balance BR défavorable'!$A:$C,2,FALSE),"non")</f>
        <v>non</v>
      </c>
      <c r="F7" s="5" t="str">
        <f>IFERROR(VLOOKUP('Grille d''audit'!F8,'Med balance BR défavorable'!$A:$C,2,FALSE),"non")</f>
        <v>non</v>
      </c>
      <c r="G7" s="5" t="str">
        <f>IFERROR(VLOOKUP('Grille d''audit'!G8,'Med balance BR défavorable'!$A:$C,2,FALSE),"non")</f>
        <v>non</v>
      </c>
      <c r="H7" s="5" t="str">
        <f>IFERROR(VLOOKUP('Grille d''audit'!H8,'Med balance BR défavorable'!$A:$C,2,FALSE),"non")</f>
        <v>non</v>
      </c>
      <c r="I7" s="5" t="str">
        <f>IFERROR(VLOOKUP('Grille d''audit'!I8,'Med balance BR défavorable'!$A:$C,2,FALSE),"non")</f>
        <v>non</v>
      </c>
      <c r="J7" s="5" t="str">
        <f>IFERROR(VLOOKUP('Grille d''audit'!J8,'Med balance BR défavorable'!$A:$C,2,FALSE),"non")</f>
        <v>non</v>
      </c>
      <c r="K7" s="5" t="str">
        <f>IFERROR(VLOOKUP('Grille d''audit'!K8,'Med balance BR défavorable'!$A:$C,2,FALSE),"non")</f>
        <v>non</v>
      </c>
      <c r="L7" s="5" t="str">
        <f>IFERROR(VLOOKUP('Grille d''audit'!L8,'Med balance BR défavorable'!$A:$C,2,FALSE),"non")</f>
        <v>non</v>
      </c>
      <c r="M7" s="5" t="str">
        <f>IFERROR(VLOOKUP('Grille d''audit'!M8,'Med balance BR défavorable'!$A:$C,2,FALSE),"non")</f>
        <v>non</v>
      </c>
      <c r="N7" s="5" t="str">
        <f>IFERROR(VLOOKUP('Grille d''audit'!N8,'Med balance BR défavorable'!$A:$C,2,FALSE),"non")</f>
        <v>non</v>
      </c>
      <c r="O7" s="5" t="str">
        <f>IFERROR(VLOOKUP('Grille d''audit'!O8,'Med balance BR défavorable'!$A:$C,2,FALSE),"non")</f>
        <v>non</v>
      </c>
      <c r="P7" s="5" t="str">
        <f>IFERROR(VLOOKUP('Grille d''audit'!P8,'Med balance BR défavorable'!$A:$C,2,FALSE),"non")</f>
        <v>non</v>
      </c>
      <c r="Q7" s="5" t="str">
        <f>IFERROR(VLOOKUP('Grille d''audit'!Q8,'Med balance BR défavorable'!$A:$C,2,FALSE),"non")</f>
        <v>non</v>
      </c>
      <c r="R7" s="5" t="str">
        <f>IFERROR(VLOOKUP('Grille d''audit'!R8,'Med balance BR défavorable'!$A:$C,2,FALSE),"non")</f>
        <v>non</v>
      </c>
      <c r="S7" s="5" t="str">
        <f>IFERROR(VLOOKUP('Grille d''audit'!S8,'Med balance BR défavorable'!$A:$C,2,FALSE),"non")</f>
        <v>non</v>
      </c>
      <c r="T7" s="5" t="str">
        <f>IFERROR(VLOOKUP('Grille d''audit'!T8,'Med balance BR défavorable'!$A:$C,2,FALSE),"non")</f>
        <v>non</v>
      </c>
      <c r="U7" s="5" t="str">
        <f>IFERROR(VLOOKUP('Grille d''audit'!U8,'Med balance BR défavorable'!$A:$C,2,FALSE),"non")</f>
        <v>non</v>
      </c>
      <c r="V7" s="5" t="str">
        <f>IFERROR(VLOOKUP('Grille d''audit'!V8,'Med balance BR défavorable'!$A:$C,2,FALSE),"non")</f>
        <v>non</v>
      </c>
      <c r="W7" s="5" t="str">
        <f>IFERROR(VLOOKUP('Grille d''audit'!W8,'Med balance BR défavorable'!$A:$C,2,FALSE),"non")</f>
        <v>non</v>
      </c>
      <c r="X7" s="5" t="str">
        <f>IFERROR(VLOOKUP('Grille d''audit'!X8,'Med balance BR défavorable'!$A:$C,2,FALSE),"non")</f>
        <v>non</v>
      </c>
      <c r="Y7" s="5" t="str">
        <f>IFERROR(VLOOKUP('Grille d''audit'!Y8,'Med balance BR défavorable'!$A:$C,2,FALSE),"non")</f>
        <v>non</v>
      </c>
      <c r="Z7" s="5" t="str">
        <f>IFERROR(VLOOKUP('Grille d''audit'!Z8,'Med balance BR défavorable'!$A:$C,2,FALSE),"non")</f>
        <v>non</v>
      </c>
      <c r="AA7" s="5" t="str">
        <f>IFERROR(VLOOKUP('Grille d''audit'!AA8,'Med balance BR défavorable'!$A:$C,2,FALSE),"non")</f>
        <v>non</v>
      </c>
      <c r="AB7" s="5" t="str">
        <f>IFERROR(VLOOKUP('Grille d''audit'!AB8,'Med balance BR défavorable'!$A:$C,2,FALSE),"non")</f>
        <v>non</v>
      </c>
      <c r="AC7" s="5" t="str">
        <f>IFERROR(VLOOKUP('Grille d''audit'!AC8,'Med balance BR défavorable'!$A:$C,2,FALSE),"non")</f>
        <v>non</v>
      </c>
      <c r="AD7" s="5" t="str">
        <f>IFERROR(VLOOKUP('Grille d''audit'!AD8,'Med balance BR défavorable'!$A:$C,2,FALSE),"non")</f>
        <v>non</v>
      </c>
      <c r="AE7" s="5" t="str">
        <f>IFERROR(VLOOKUP('Grille d''audit'!AE8,'Med balance BR défavorable'!$A:$C,2,FALSE),"non")</f>
        <v>non</v>
      </c>
    </row>
    <row r="8" spans="1:31" x14ac:dyDescent="0.3">
      <c r="A8" s="9" t="s">
        <v>235</v>
      </c>
      <c r="B8" s="5" t="str">
        <f>IFERROR(VLOOKUP('Grille d''audit'!B9,'Med balance BR défavorable'!$A:$C,2,FALSE),"non")</f>
        <v>non</v>
      </c>
      <c r="C8" s="5" t="str">
        <f>IFERROR(VLOOKUP('Grille d''audit'!C9,'Med balance BR défavorable'!$A:$C,2,FALSE),"non")</f>
        <v>non</v>
      </c>
      <c r="D8" s="5" t="str">
        <f>IFERROR(VLOOKUP('Grille d''audit'!D9,'Med balance BR défavorable'!$A:$C,2,FALSE),"non")</f>
        <v>non</v>
      </c>
      <c r="E8" s="5" t="str">
        <f>IFERROR(VLOOKUP('Grille d''audit'!E9,'Med balance BR défavorable'!$A:$C,2,FALSE),"non")</f>
        <v>non</v>
      </c>
      <c r="F8" s="5" t="str">
        <f>IFERROR(VLOOKUP('Grille d''audit'!F9,'Med balance BR défavorable'!$A:$C,2,FALSE),"non")</f>
        <v>non</v>
      </c>
      <c r="G8" s="5" t="str">
        <f>IFERROR(VLOOKUP('Grille d''audit'!G9,'Med balance BR défavorable'!$A:$C,2,FALSE),"non")</f>
        <v>non</v>
      </c>
      <c r="H8" s="5" t="str">
        <f>IFERROR(VLOOKUP('Grille d''audit'!H9,'Med balance BR défavorable'!$A:$C,2,FALSE),"non")</f>
        <v>non</v>
      </c>
      <c r="I8" s="5" t="str">
        <f>IFERROR(VLOOKUP('Grille d''audit'!I9,'Med balance BR défavorable'!$A:$C,2,FALSE),"non")</f>
        <v>non</v>
      </c>
      <c r="J8" s="5" t="str">
        <f>IFERROR(VLOOKUP('Grille d''audit'!J9,'Med balance BR défavorable'!$A:$C,2,FALSE),"non")</f>
        <v>non</v>
      </c>
      <c r="K8" s="5" t="str">
        <f>IFERROR(VLOOKUP('Grille d''audit'!K9,'Med balance BR défavorable'!$A:$C,2,FALSE),"non")</f>
        <v>non</v>
      </c>
      <c r="L8" s="5" t="str">
        <f>IFERROR(VLOOKUP('Grille d''audit'!L9,'Med balance BR défavorable'!$A:$C,2,FALSE),"non")</f>
        <v>non</v>
      </c>
      <c r="M8" s="5" t="str">
        <f>IFERROR(VLOOKUP('Grille d''audit'!M9,'Med balance BR défavorable'!$A:$C,2,FALSE),"non")</f>
        <v>non</v>
      </c>
      <c r="N8" s="5" t="str">
        <f>IFERROR(VLOOKUP('Grille d''audit'!N9,'Med balance BR défavorable'!$A:$C,2,FALSE),"non")</f>
        <v>non</v>
      </c>
      <c r="O8" s="5" t="str">
        <f>IFERROR(VLOOKUP('Grille d''audit'!O9,'Med balance BR défavorable'!$A:$C,2,FALSE),"non")</f>
        <v>non</v>
      </c>
      <c r="P8" s="5" t="str">
        <f>IFERROR(VLOOKUP('Grille d''audit'!P9,'Med balance BR défavorable'!$A:$C,2,FALSE),"non")</f>
        <v>non</v>
      </c>
      <c r="Q8" s="5" t="str">
        <f>IFERROR(VLOOKUP('Grille d''audit'!Q9,'Med balance BR défavorable'!$A:$C,2,FALSE),"non")</f>
        <v>non</v>
      </c>
      <c r="R8" s="5" t="str">
        <f>IFERROR(VLOOKUP('Grille d''audit'!R9,'Med balance BR défavorable'!$A:$C,2,FALSE),"non")</f>
        <v>non</v>
      </c>
      <c r="S8" s="5" t="str">
        <f>IFERROR(VLOOKUP('Grille d''audit'!S9,'Med balance BR défavorable'!$A:$C,2,FALSE),"non")</f>
        <v>non</v>
      </c>
      <c r="T8" s="5" t="str">
        <f>IFERROR(VLOOKUP('Grille d''audit'!T9,'Med balance BR défavorable'!$A:$C,2,FALSE),"non")</f>
        <v>non</v>
      </c>
      <c r="U8" s="5" t="str">
        <f>IFERROR(VLOOKUP('Grille d''audit'!U9,'Med balance BR défavorable'!$A:$C,2,FALSE),"non")</f>
        <v>non</v>
      </c>
      <c r="V8" s="5" t="str">
        <f>IFERROR(VLOOKUP('Grille d''audit'!V9,'Med balance BR défavorable'!$A:$C,2,FALSE),"non")</f>
        <v>non</v>
      </c>
      <c r="W8" s="5" t="str">
        <f>IFERROR(VLOOKUP('Grille d''audit'!W9,'Med balance BR défavorable'!$A:$C,2,FALSE),"non")</f>
        <v>non</v>
      </c>
      <c r="X8" s="5" t="str">
        <f>IFERROR(VLOOKUP('Grille d''audit'!X9,'Med balance BR défavorable'!$A:$C,2,FALSE),"non")</f>
        <v>non</v>
      </c>
      <c r="Y8" s="5" t="str">
        <f>IFERROR(VLOOKUP('Grille d''audit'!Y9,'Med balance BR défavorable'!$A:$C,2,FALSE),"non")</f>
        <v>non</v>
      </c>
      <c r="Z8" s="5" t="str">
        <f>IFERROR(VLOOKUP('Grille d''audit'!Z9,'Med balance BR défavorable'!$A:$C,2,FALSE),"non")</f>
        <v>non</v>
      </c>
      <c r="AA8" s="5" t="str">
        <f>IFERROR(VLOOKUP('Grille d''audit'!AA9,'Med balance BR défavorable'!$A:$C,2,FALSE),"non")</f>
        <v>non</v>
      </c>
      <c r="AB8" s="5" t="str">
        <f>IFERROR(VLOOKUP('Grille d''audit'!AB9,'Med balance BR défavorable'!$A:$C,2,FALSE),"non")</f>
        <v>non</v>
      </c>
      <c r="AC8" s="5" t="str">
        <f>IFERROR(VLOOKUP('Grille d''audit'!AC9,'Med balance BR défavorable'!$A:$C,2,FALSE),"non")</f>
        <v>non</v>
      </c>
      <c r="AD8" s="5" t="str">
        <f>IFERROR(VLOOKUP('Grille d''audit'!AD9,'Med balance BR défavorable'!$A:$C,2,FALSE),"non")</f>
        <v>non</v>
      </c>
      <c r="AE8" s="5" t="str">
        <f>IFERROR(VLOOKUP('Grille d''audit'!AE9,'Med balance BR défavorable'!$A:$C,2,FALSE),"non")</f>
        <v>non</v>
      </c>
    </row>
    <row r="9" spans="1:31" x14ac:dyDescent="0.3">
      <c r="A9" s="9" t="s">
        <v>236</v>
      </c>
      <c r="B9" s="5" t="str">
        <f>IFERROR(VLOOKUP('Grille d''audit'!B10,'Med balance BR défavorable'!$A:$C,2,FALSE),"non")</f>
        <v>non</v>
      </c>
      <c r="C9" s="5" t="str">
        <f>IFERROR(VLOOKUP('Grille d''audit'!C10,'Med balance BR défavorable'!$A:$C,2,FALSE),"non")</f>
        <v>non</v>
      </c>
      <c r="D9" s="5" t="str">
        <f>IFERROR(VLOOKUP('Grille d''audit'!D10,'Med balance BR défavorable'!$A:$C,2,FALSE),"non")</f>
        <v>non</v>
      </c>
      <c r="E9" s="5" t="str">
        <f>IFERROR(VLOOKUP('Grille d''audit'!E10,'Med balance BR défavorable'!$A:$C,2,FALSE),"non")</f>
        <v>non</v>
      </c>
      <c r="F9" s="5" t="str">
        <f>IFERROR(VLOOKUP('Grille d''audit'!F10,'Med balance BR défavorable'!$A:$C,2,FALSE),"non")</f>
        <v>non</v>
      </c>
      <c r="G9" s="5" t="str">
        <f>IFERROR(VLOOKUP('Grille d''audit'!G10,'Med balance BR défavorable'!$A:$C,2,FALSE),"non")</f>
        <v>non</v>
      </c>
      <c r="H9" s="5" t="str">
        <f>IFERROR(VLOOKUP('Grille d''audit'!H10,'Med balance BR défavorable'!$A:$C,2,FALSE),"non")</f>
        <v>non</v>
      </c>
      <c r="I9" s="5" t="str">
        <f>IFERROR(VLOOKUP('Grille d''audit'!I10,'Med balance BR défavorable'!$A:$C,2,FALSE),"non")</f>
        <v>non</v>
      </c>
      <c r="J9" s="5" t="str">
        <f>IFERROR(VLOOKUP('Grille d''audit'!J10,'Med balance BR défavorable'!$A:$C,2,FALSE),"non")</f>
        <v>non</v>
      </c>
      <c r="K9" s="5" t="str">
        <f>IFERROR(VLOOKUP('Grille d''audit'!K10,'Med balance BR défavorable'!$A:$C,2,FALSE),"non")</f>
        <v>non</v>
      </c>
      <c r="L9" s="5" t="str">
        <f>IFERROR(VLOOKUP('Grille d''audit'!L10,'Med balance BR défavorable'!$A:$C,2,FALSE),"non")</f>
        <v>non</v>
      </c>
      <c r="M9" s="5" t="str">
        <f>IFERROR(VLOOKUP('Grille d''audit'!M10,'Med balance BR défavorable'!$A:$C,2,FALSE),"non")</f>
        <v>non</v>
      </c>
      <c r="N9" s="5" t="str">
        <f>IFERROR(VLOOKUP('Grille d''audit'!N10,'Med balance BR défavorable'!$A:$C,2,FALSE),"non")</f>
        <v>non</v>
      </c>
      <c r="O9" s="5" t="str">
        <f>IFERROR(VLOOKUP('Grille d''audit'!O10,'Med balance BR défavorable'!$A:$C,2,FALSE),"non")</f>
        <v>non</v>
      </c>
      <c r="P9" s="5" t="str">
        <f>IFERROR(VLOOKUP('Grille d''audit'!P10,'Med balance BR défavorable'!$A:$C,2,FALSE),"non")</f>
        <v>non</v>
      </c>
      <c r="Q9" s="5" t="str">
        <f>IFERROR(VLOOKUP('Grille d''audit'!Q10,'Med balance BR défavorable'!$A:$C,2,FALSE),"non")</f>
        <v>non</v>
      </c>
      <c r="R9" s="5" t="str">
        <f>IFERROR(VLOOKUP('Grille d''audit'!R10,'Med balance BR défavorable'!$A:$C,2,FALSE),"non")</f>
        <v>non</v>
      </c>
      <c r="S9" s="5" t="str">
        <f>IFERROR(VLOOKUP('Grille d''audit'!S10,'Med balance BR défavorable'!$A:$C,2,FALSE),"non")</f>
        <v>non</v>
      </c>
      <c r="T9" s="5" t="str">
        <f>IFERROR(VLOOKUP('Grille d''audit'!T10,'Med balance BR défavorable'!$A:$C,2,FALSE),"non")</f>
        <v>non</v>
      </c>
      <c r="U9" s="5" t="str">
        <f>IFERROR(VLOOKUP('Grille d''audit'!U10,'Med balance BR défavorable'!$A:$C,2,FALSE),"non")</f>
        <v>non</v>
      </c>
      <c r="V9" s="5" t="str">
        <f>IFERROR(VLOOKUP('Grille d''audit'!V10,'Med balance BR défavorable'!$A:$C,2,FALSE),"non")</f>
        <v>non</v>
      </c>
      <c r="W9" s="5" t="str">
        <f>IFERROR(VLOOKUP('Grille d''audit'!W10,'Med balance BR défavorable'!$A:$C,2,FALSE),"non")</f>
        <v>non</v>
      </c>
      <c r="X9" s="5" t="str">
        <f>IFERROR(VLOOKUP('Grille d''audit'!X10,'Med balance BR défavorable'!$A:$C,2,FALSE),"non")</f>
        <v>non</v>
      </c>
      <c r="Y9" s="5" t="str">
        <f>IFERROR(VLOOKUP('Grille d''audit'!Y10,'Med balance BR défavorable'!$A:$C,2,FALSE),"non")</f>
        <v>non</v>
      </c>
      <c r="Z9" s="5" t="str">
        <f>IFERROR(VLOOKUP('Grille d''audit'!Z10,'Med balance BR défavorable'!$A:$C,2,FALSE),"non")</f>
        <v>non</v>
      </c>
      <c r="AA9" s="5" t="str">
        <f>IFERROR(VLOOKUP('Grille d''audit'!AA10,'Med balance BR défavorable'!$A:$C,2,FALSE),"non")</f>
        <v>non</v>
      </c>
      <c r="AB9" s="5" t="str">
        <f>IFERROR(VLOOKUP('Grille d''audit'!AB10,'Med balance BR défavorable'!$A:$C,2,FALSE),"non")</f>
        <v>non</v>
      </c>
      <c r="AC9" s="5" t="str">
        <f>IFERROR(VLOOKUP('Grille d''audit'!AC10,'Med balance BR défavorable'!$A:$C,2,FALSE),"non")</f>
        <v>non</v>
      </c>
      <c r="AD9" s="5" t="str">
        <f>IFERROR(VLOOKUP('Grille d''audit'!AD10,'Med balance BR défavorable'!$A:$C,2,FALSE),"non")</f>
        <v>non</v>
      </c>
      <c r="AE9" s="5" t="str">
        <f>IFERROR(VLOOKUP('Grille d''audit'!AE10,'Med balance BR défavorable'!$A:$C,2,FALSE),"non")</f>
        <v>non</v>
      </c>
    </row>
    <row r="10" spans="1:31" x14ac:dyDescent="0.3">
      <c r="A10" s="9" t="s">
        <v>237</v>
      </c>
      <c r="B10" s="5" t="str">
        <f>IFERROR(VLOOKUP('Grille d''audit'!B11,'Med balance BR défavorable'!$A:$C,2,FALSE),"non")</f>
        <v>non</v>
      </c>
      <c r="C10" s="5" t="str">
        <f>IFERROR(VLOOKUP('Grille d''audit'!C11,'Med balance BR défavorable'!$A:$C,2,FALSE),"non")</f>
        <v>non</v>
      </c>
      <c r="D10" s="5" t="str">
        <f>IFERROR(VLOOKUP('Grille d''audit'!D11,'Med balance BR défavorable'!$A:$C,2,FALSE),"non")</f>
        <v>non</v>
      </c>
      <c r="E10" s="5" t="str">
        <f>IFERROR(VLOOKUP('Grille d''audit'!E11,'Med balance BR défavorable'!$A:$C,2,FALSE),"non")</f>
        <v>non</v>
      </c>
      <c r="F10" s="5" t="str">
        <f>IFERROR(VLOOKUP('Grille d''audit'!F11,'Med balance BR défavorable'!$A:$C,2,FALSE),"non")</f>
        <v>non</v>
      </c>
      <c r="G10" s="5" t="str">
        <f>IFERROR(VLOOKUP('Grille d''audit'!G11,'Med balance BR défavorable'!$A:$C,2,FALSE),"non")</f>
        <v>non</v>
      </c>
      <c r="H10" s="5" t="str">
        <f>IFERROR(VLOOKUP('Grille d''audit'!H11,'Med balance BR défavorable'!$A:$C,2,FALSE),"non")</f>
        <v>non</v>
      </c>
      <c r="I10" s="5" t="str">
        <f>IFERROR(VLOOKUP('Grille d''audit'!I11,'Med balance BR défavorable'!$A:$C,2,FALSE),"non")</f>
        <v>non</v>
      </c>
      <c r="J10" s="5" t="str">
        <f>IFERROR(VLOOKUP('Grille d''audit'!J11,'Med balance BR défavorable'!$A:$C,2,FALSE),"non")</f>
        <v>non</v>
      </c>
      <c r="K10" s="5" t="str">
        <f>IFERROR(VLOOKUP('Grille d''audit'!K11,'Med balance BR défavorable'!$A:$C,2,FALSE),"non")</f>
        <v>non</v>
      </c>
      <c r="L10" s="5" t="str">
        <f>IFERROR(VLOOKUP('Grille d''audit'!L11,'Med balance BR défavorable'!$A:$C,2,FALSE),"non")</f>
        <v>non</v>
      </c>
      <c r="M10" s="5" t="str">
        <f>IFERROR(VLOOKUP('Grille d''audit'!M11,'Med balance BR défavorable'!$A:$C,2,FALSE),"non")</f>
        <v>non</v>
      </c>
      <c r="N10" s="5" t="str">
        <f>IFERROR(VLOOKUP('Grille d''audit'!N11,'Med balance BR défavorable'!$A:$C,2,FALSE),"non")</f>
        <v>non</v>
      </c>
      <c r="O10" s="5" t="str">
        <f>IFERROR(VLOOKUP('Grille d''audit'!O11,'Med balance BR défavorable'!$A:$C,2,FALSE),"non")</f>
        <v>non</v>
      </c>
      <c r="P10" s="5" t="str">
        <f>IFERROR(VLOOKUP('Grille d''audit'!P11,'Med balance BR défavorable'!$A:$C,2,FALSE),"non")</f>
        <v>non</v>
      </c>
      <c r="Q10" s="5" t="str">
        <f>IFERROR(VLOOKUP('Grille d''audit'!Q11,'Med balance BR défavorable'!$A:$C,2,FALSE),"non")</f>
        <v>non</v>
      </c>
      <c r="R10" s="5" t="str">
        <f>IFERROR(VLOOKUP('Grille d''audit'!R11,'Med balance BR défavorable'!$A:$C,2,FALSE),"non")</f>
        <v>non</v>
      </c>
      <c r="S10" s="5" t="str">
        <f>IFERROR(VLOOKUP('Grille d''audit'!S11,'Med balance BR défavorable'!$A:$C,2,FALSE),"non")</f>
        <v>non</v>
      </c>
      <c r="T10" s="5" t="str">
        <f>IFERROR(VLOOKUP('Grille d''audit'!T11,'Med balance BR défavorable'!$A:$C,2,FALSE),"non")</f>
        <v>non</v>
      </c>
      <c r="U10" s="5" t="str">
        <f>IFERROR(VLOOKUP('Grille d''audit'!U11,'Med balance BR défavorable'!$A:$C,2,FALSE),"non")</f>
        <v>non</v>
      </c>
      <c r="V10" s="5" t="str">
        <f>IFERROR(VLOOKUP('Grille d''audit'!V11,'Med balance BR défavorable'!$A:$C,2,FALSE),"non")</f>
        <v>non</v>
      </c>
      <c r="W10" s="5" t="str">
        <f>IFERROR(VLOOKUP('Grille d''audit'!W11,'Med balance BR défavorable'!$A:$C,2,FALSE),"non")</f>
        <v>non</v>
      </c>
      <c r="X10" s="5" t="str">
        <f>IFERROR(VLOOKUP('Grille d''audit'!X11,'Med balance BR défavorable'!$A:$C,2,FALSE),"non")</f>
        <v>non</v>
      </c>
      <c r="Y10" s="5" t="str">
        <f>IFERROR(VLOOKUP('Grille d''audit'!Y11,'Med balance BR défavorable'!$A:$C,2,FALSE),"non")</f>
        <v>non</v>
      </c>
      <c r="Z10" s="5" t="str">
        <f>IFERROR(VLOOKUP('Grille d''audit'!Z11,'Med balance BR défavorable'!$A:$C,2,FALSE),"non")</f>
        <v>non</v>
      </c>
      <c r="AA10" s="5" t="str">
        <f>IFERROR(VLOOKUP('Grille d''audit'!AA11,'Med balance BR défavorable'!$A:$C,2,FALSE),"non")</f>
        <v>non</v>
      </c>
      <c r="AB10" s="5" t="str">
        <f>IFERROR(VLOOKUP('Grille d''audit'!AB11,'Med balance BR défavorable'!$A:$C,2,FALSE),"non")</f>
        <v>non</v>
      </c>
      <c r="AC10" s="5" t="str">
        <f>IFERROR(VLOOKUP('Grille d''audit'!AC11,'Med balance BR défavorable'!$A:$C,2,FALSE),"non")</f>
        <v>non</v>
      </c>
      <c r="AD10" s="5" t="str">
        <f>IFERROR(VLOOKUP('Grille d''audit'!AD11,'Med balance BR défavorable'!$A:$C,2,FALSE),"non")</f>
        <v>non</v>
      </c>
      <c r="AE10" s="5" t="str">
        <f>IFERROR(VLOOKUP('Grille d''audit'!AE11,'Med balance BR défavorable'!$A:$C,2,FALSE),"non")</f>
        <v>non</v>
      </c>
    </row>
    <row r="11" spans="1:31" x14ac:dyDescent="0.3">
      <c r="A11" s="9" t="s">
        <v>238</v>
      </c>
      <c r="B11" s="5" t="str">
        <f>IFERROR(VLOOKUP('Grille d''audit'!B12,'Med balance BR défavorable'!$A:$C,2,FALSE),"non")</f>
        <v>non</v>
      </c>
      <c r="C11" s="5" t="str">
        <f>IFERROR(VLOOKUP('Grille d''audit'!C12,'Med balance BR défavorable'!$A:$C,2,FALSE),"non")</f>
        <v>non</v>
      </c>
      <c r="D11" s="5" t="str">
        <f>IFERROR(VLOOKUP('Grille d''audit'!D12,'Med balance BR défavorable'!$A:$C,2,FALSE),"non")</f>
        <v>non</v>
      </c>
      <c r="E11" s="5" t="str">
        <f>IFERROR(VLOOKUP('Grille d''audit'!E12,'Med balance BR défavorable'!$A:$C,2,FALSE),"non")</f>
        <v>non</v>
      </c>
      <c r="F11" s="5" t="str">
        <f>IFERROR(VLOOKUP('Grille d''audit'!F12,'Med balance BR défavorable'!$A:$C,2,FALSE),"non")</f>
        <v>non</v>
      </c>
      <c r="G11" s="5" t="str">
        <f>IFERROR(VLOOKUP('Grille d''audit'!G12,'Med balance BR défavorable'!$A:$C,2,FALSE),"non")</f>
        <v>non</v>
      </c>
      <c r="H11" s="5" t="str">
        <f>IFERROR(VLOOKUP('Grille d''audit'!H12,'Med balance BR défavorable'!$A:$C,2,FALSE),"non")</f>
        <v>non</v>
      </c>
      <c r="I11" s="5" t="str">
        <f>IFERROR(VLOOKUP('Grille d''audit'!I12,'Med balance BR défavorable'!$A:$C,2,FALSE),"non")</f>
        <v>non</v>
      </c>
      <c r="J11" s="5" t="str">
        <f>IFERROR(VLOOKUP('Grille d''audit'!J12,'Med balance BR défavorable'!$A:$C,2,FALSE),"non")</f>
        <v>non</v>
      </c>
      <c r="K11" s="5" t="str">
        <f>IFERROR(VLOOKUP('Grille d''audit'!K12,'Med balance BR défavorable'!$A:$C,2,FALSE),"non")</f>
        <v>non</v>
      </c>
      <c r="L11" s="5" t="str">
        <f>IFERROR(VLOOKUP('Grille d''audit'!L12,'Med balance BR défavorable'!$A:$C,2,FALSE),"non")</f>
        <v>non</v>
      </c>
      <c r="M11" s="5" t="str">
        <f>IFERROR(VLOOKUP('Grille d''audit'!M12,'Med balance BR défavorable'!$A:$C,2,FALSE),"non")</f>
        <v>non</v>
      </c>
      <c r="N11" s="5" t="str">
        <f>IFERROR(VLOOKUP('Grille d''audit'!N12,'Med balance BR défavorable'!$A:$C,2,FALSE),"non")</f>
        <v>non</v>
      </c>
      <c r="O11" s="5" t="str">
        <f>IFERROR(VLOOKUP('Grille d''audit'!O12,'Med balance BR défavorable'!$A:$C,2,FALSE),"non")</f>
        <v>non</v>
      </c>
      <c r="P11" s="5" t="str">
        <f>IFERROR(VLOOKUP('Grille d''audit'!P12,'Med balance BR défavorable'!$A:$C,2,FALSE),"non")</f>
        <v>non</v>
      </c>
      <c r="Q11" s="5" t="str">
        <f>IFERROR(VLOOKUP('Grille d''audit'!Q12,'Med balance BR défavorable'!$A:$C,2,FALSE),"non")</f>
        <v>non</v>
      </c>
      <c r="R11" s="5" t="str">
        <f>IFERROR(VLOOKUP('Grille d''audit'!R12,'Med balance BR défavorable'!$A:$C,2,FALSE),"non")</f>
        <v>non</v>
      </c>
      <c r="S11" s="5" t="str">
        <f>IFERROR(VLOOKUP('Grille d''audit'!S12,'Med balance BR défavorable'!$A:$C,2,FALSE),"non")</f>
        <v>non</v>
      </c>
      <c r="T11" s="5" t="str">
        <f>IFERROR(VLOOKUP('Grille d''audit'!T12,'Med balance BR défavorable'!$A:$C,2,FALSE),"non")</f>
        <v>non</v>
      </c>
      <c r="U11" s="5" t="str">
        <f>IFERROR(VLOOKUP('Grille d''audit'!U12,'Med balance BR défavorable'!$A:$C,2,FALSE),"non")</f>
        <v>non</v>
      </c>
      <c r="V11" s="5" t="str">
        <f>IFERROR(VLOOKUP('Grille d''audit'!V12,'Med balance BR défavorable'!$A:$C,2,FALSE),"non")</f>
        <v>non</v>
      </c>
      <c r="W11" s="5" t="str">
        <f>IFERROR(VLOOKUP('Grille d''audit'!W12,'Med balance BR défavorable'!$A:$C,2,FALSE),"non")</f>
        <v>non</v>
      </c>
      <c r="X11" s="5" t="str">
        <f>IFERROR(VLOOKUP('Grille d''audit'!X12,'Med balance BR défavorable'!$A:$C,2,FALSE),"non")</f>
        <v>non</v>
      </c>
      <c r="Y11" s="5" t="str">
        <f>IFERROR(VLOOKUP('Grille d''audit'!Y12,'Med balance BR défavorable'!$A:$C,2,FALSE),"non")</f>
        <v>non</v>
      </c>
      <c r="Z11" s="5" t="str">
        <f>IFERROR(VLOOKUP('Grille d''audit'!Z12,'Med balance BR défavorable'!$A:$C,2,FALSE),"non")</f>
        <v>non</v>
      </c>
      <c r="AA11" s="5" t="str">
        <f>IFERROR(VLOOKUP('Grille d''audit'!AA12,'Med balance BR défavorable'!$A:$C,2,FALSE),"non")</f>
        <v>non</v>
      </c>
      <c r="AB11" s="5" t="str">
        <f>IFERROR(VLOOKUP('Grille d''audit'!AB12,'Med balance BR défavorable'!$A:$C,2,FALSE),"non")</f>
        <v>non</v>
      </c>
      <c r="AC11" s="5" t="str">
        <f>IFERROR(VLOOKUP('Grille d''audit'!AC12,'Med balance BR défavorable'!$A:$C,2,FALSE),"non")</f>
        <v>non</v>
      </c>
      <c r="AD11" s="5" t="str">
        <f>IFERROR(VLOOKUP('Grille d''audit'!AD12,'Med balance BR défavorable'!$A:$C,2,FALSE),"non")</f>
        <v>non</v>
      </c>
      <c r="AE11" s="5" t="str">
        <f>IFERROR(VLOOKUP('Grille d''audit'!AE12,'Med balance BR défavorable'!$A:$C,2,FALSE),"non")</f>
        <v>non</v>
      </c>
    </row>
    <row r="12" spans="1:31" x14ac:dyDescent="0.3">
      <c r="A12" s="9" t="s">
        <v>239</v>
      </c>
      <c r="B12" s="5" t="str">
        <f>IFERROR(VLOOKUP('Grille d''audit'!B13,'Med balance BR défavorable'!$A:$C,2,FALSE),"non")</f>
        <v>non</v>
      </c>
      <c r="C12" s="5" t="str">
        <f>IFERROR(VLOOKUP('Grille d''audit'!C13,'Med balance BR défavorable'!$A:$C,2,FALSE),"non")</f>
        <v>non</v>
      </c>
      <c r="D12" s="5" t="str">
        <f>IFERROR(VLOOKUP('Grille d''audit'!D13,'Med balance BR défavorable'!$A:$C,2,FALSE),"non")</f>
        <v>non</v>
      </c>
      <c r="E12" s="5" t="str">
        <f>IFERROR(VLOOKUP('Grille d''audit'!E13,'Med balance BR défavorable'!$A:$C,2,FALSE),"non")</f>
        <v>non</v>
      </c>
      <c r="F12" s="5" t="str">
        <f>IFERROR(VLOOKUP('Grille d''audit'!F13,'Med balance BR défavorable'!$A:$C,2,FALSE),"non")</f>
        <v>non</v>
      </c>
      <c r="G12" s="5" t="str">
        <f>IFERROR(VLOOKUP('Grille d''audit'!G13,'Med balance BR défavorable'!$A:$C,2,FALSE),"non")</f>
        <v>non</v>
      </c>
      <c r="H12" s="5" t="str">
        <f>IFERROR(VLOOKUP('Grille d''audit'!H13,'Med balance BR défavorable'!$A:$C,2,FALSE),"non")</f>
        <v>non</v>
      </c>
      <c r="I12" s="5" t="str">
        <f>IFERROR(VLOOKUP('Grille d''audit'!I13,'Med balance BR défavorable'!$A:$C,2,FALSE),"non")</f>
        <v>non</v>
      </c>
      <c r="J12" s="5" t="str">
        <f>IFERROR(VLOOKUP('Grille d''audit'!J13,'Med balance BR défavorable'!$A:$C,2,FALSE),"non")</f>
        <v>non</v>
      </c>
      <c r="K12" s="5" t="str">
        <f>IFERROR(VLOOKUP('Grille d''audit'!K13,'Med balance BR défavorable'!$A:$C,2,FALSE),"non")</f>
        <v>non</v>
      </c>
      <c r="L12" s="5" t="str">
        <f>IFERROR(VLOOKUP('Grille d''audit'!L13,'Med balance BR défavorable'!$A:$C,2,FALSE),"non")</f>
        <v>non</v>
      </c>
      <c r="M12" s="5" t="str">
        <f>IFERROR(VLOOKUP('Grille d''audit'!M13,'Med balance BR défavorable'!$A:$C,2,FALSE),"non")</f>
        <v>non</v>
      </c>
      <c r="N12" s="5" t="str">
        <f>IFERROR(VLOOKUP('Grille d''audit'!N13,'Med balance BR défavorable'!$A:$C,2,FALSE),"non")</f>
        <v>non</v>
      </c>
      <c r="O12" s="5" t="str">
        <f>IFERROR(VLOOKUP('Grille d''audit'!O13,'Med balance BR défavorable'!$A:$C,2,FALSE),"non")</f>
        <v>non</v>
      </c>
      <c r="P12" s="5" t="str">
        <f>IFERROR(VLOOKUP('Grille d''audit'!P13,'Med balance BR défavorable'!$A:$C,2,FALSE),"non")</f>
        <v>non</v>
      </c>
      <c r="Q12" s="5" t="str">
        <f>IFERROR(VLOOKUP('Grille d''audit'!Q13,'Med balance BR défavorable'!$A:$C,2,FALSE),"non")</f>
        <v>non</v>
      </c>
      <c r="R12" s="5" t="str">
        <f>IFERROR(VLOOKUP('Grille d''audit'!R13,'Med balance BR défavorable'!$A:$C,2,FALSE),"non")</f>
        <v>non</v>
      </c>
      <c r="S12" s="5" t="str">
        <f>IFERROR(VLOOKUP('Grille d''audit'!S13,'Med balance BR défavorable'!$A:$C,2,FALSE),"non")</f>
        <v>non</v>
      </c>
      <c r="T12" s="5" t="str">
        <f>IFERROR(VLOOKUP('Grille d''audit'!T13,'Med balance BR défavorable'!$A:$C,2,FALSE),"non")</f>
        <v>non</v>
      </c>
      <c r="U12" s="5" t="str">
        <f>IFERROR(VLOOKUP('Grille d''audit'!U13,'Med balance BR défavorable'!$A:$C,2,FALSE),"non")</f>
        <v>non</v>
      </c>
      <c r="V12" s="5" t="str">
        <f>IFERROR(VLOOKUP('Grille d''audit'!V13,'Med balance BR défavorable'!$A:$C,2,FALSE),"non")</f>
        <v>non</v>
      </c>
      <c r="W12" s="5" t="str">
        <f>IFERROR(VLOOKUP('Grille d''audit'!W13,'Med balance BR défavorable'!$A:$C,2,FALSE),"non")</f>
        <v>non</v>
      </c>
      <c r="X12" s="5" t="str">
        <f>IFERROR(VLOOKUP('Grille d''audit'!X13,'Med balance BR défavorable'!$A:$C,2,FALSE),"non")</f>
        <v>non</v>
      </c>
      <c r="Y12" s="5" t="str">
        <f>IFERROR(VLOOKUP('Grille d''audit'!Y13,'Med balance BR défavorable'!$A:$C,2,FALSE),"non")</f>
        <v>non</v>
      </c>
      <c r="Z12" s="5" t="str">
        <f>IFERROR(VLOOKUP('Grille d''audit'!Z13,'Med balance BR défavorable'!$A:$C,2,FALSE),"non")</f>
        <v>non</v>
      </c>
      <c r="AA12" s="5" t="str">
        <f>IFERROR(VLOOKUP('Grille d''audit'!AA13,'Med balance BR défavorable'!$A:$C,2,FALSE),"non")</f>
        <v>non</v>
      </c>
      <c r="AB12" s="5" t="str">
        <f>IFERROR(VLOOKUP('Grille d''audit'!AB13,'Med balance BR défavorable'!$A:$C,2,FALSE),"non")</f>
        <v>non</v>
      </c>
      <c r="AC12" s="5" t="str">
        <f>IFERROR(VLOOKUP('Grille d''audit'!AC13,'Med balance BR défavorable'!$A:$C,2,FALSE),"non")</f>
        <v>non</v>
      </c>
      <c r="AD12" s="5" t="str">
        <f>IFERROR(VLOOKUP('Grille d''audit'!AD13,'Med balance BR défavorable'!$A:$C,2,FALSE),"non")</f>
        <v>non</v>
      </c>
      <c r="AE12" s="5" t="str">
        <f>IFERROR(VLOOKUP('Grille d''audit'!AE13,'Med balance BR défavorable'!$A:$C,2,FALSE),"non")</f>
        <v>non</v>
      </c>
    </row>
    <row r="13" spans="1:31" x14ac:dyDescent="0.3">
      <c r="A13" s="9" t="s">
        <v>240</v>
      </c>
      <c r="B13" s="5" t="str">
        <f>IFERROR(VLOOKUP('Grille d''audit'!B14,'Med balance BR défavorable'!$A:$C,2,FALSE),"non")</f>
        <v>non</v>
      </c>
      <c r="C13" s="5" t="str">
        <f>IFERROR(VLOOKUP('Grille d''audit'!C14,'Med balance BR défavorable'!$A:$C,2,FALSE),"non")</f>
        <v>non</v>
      </c>
      <c r="D13" s="5" t="str">
        <f>IFERROR(VLOOKUP('Grille d''audit'!D14,'Med balance BR défavorable'!$A:$C,2,FALSE),"non")</f>
        <v>non</v>
      </c>
      <c r="E13" s="5" t="str">
        <f>IFERROR(VLOOKUP('Grille d''audit'!E14,'Med balance BR défavorable'!$A:$C,2,FALSE),"non")</f>
        <v>non</v>
      </c>
      <c r="F13" s="5" t="str">
        <f>IFERROR(VLOOKUP('Grille d''audit'!F14,'Med balance BR défavorable'!$A:$C,2,FALSE),"non")</f>
        <v>non</v>
      </c>
      <c r="G13" s="5" t="str">
        <f>IFERROR(VLOOKUP('Grille d''audit'!G14,'Med balance BR défavorable'!$A:$C,2,FALSE),"non")</f>
        <v>non</v>
      </c>
      <c r="H13" s="5" t="str">
        <f>IFERROR(VLOOKUP('Grille d''audit'!H14,'Med balance BR défavorable'!$A:$C,2,FALSE),"non")</f>
        <v>non</v>
      </c>
      <c r="I13" s="5" t="str">
        <f>IFERROR(VLOOKUP('Grille d''audit'!I14,'Med balance BR défavorable'!$A:$C,2,FALSE),"non")</f>
        <v>non</v>
      </c>
      <c r="J13" s="5" t="str">
        <f>IFERROR(VLOOKUP('Grille d''audit'!J14,'Med balance BR défavorable'!$A:$C,2,FALSE),"non")</f>
        <v>non</v>
      </c>
      <c r="K13" s="5" t="str">
        <f>IFERROR(VLOOKUP('Grille d''audit'!K14,'Med balance BR défavorable'!$A:$C,2,FALSE),"non")</f>
        <v>non</v>
      </c>
      <c r="L13" s="5" t="str">
        <f>IFERROR(VLOOKUP('Grille d''audit'!L14,'Med balance BR défavorable'!$A:$C,2,FALSE),"non")</f>
        <v>non</v>
      </c>
      <c r="M13" s="5" t="str">
        <f>IFERROR(VLOOKUP('Grille d''audit'!M14,'Med balance BR défavorable'!$A:$C,2,FALSE),"non")</f>
        <v>non</v>
      </c>
      <c r="N13" s="5" t="str">
        <f>IFERROR(VLOOKUP('Grille d''audit'!N14,'Med balance BR défavorable'!$A:$C,2,FALSE),"non")</f>
        <v>non</v>
      </c>
      <c r="O13" s="5" t="str">
        <f>IFERROR(VLOOKUP('Grille d''audit'!O14,'Med balance BR défavorable'!$A:$C,2,FALSE),"non")</f>
        <v>non</v>
      </c>
      <c r="P13" s="5" t="str">
        <f>IFERROR(VLOOKUP('Grille d''audit'!P14,'Med balance BR défavorable'!$A:$C,2,FALSE),"non")</f>
        <v>non</v>
      </c>
      <c r="Q13" s="5" t="str">
        <f>IFERROR(VLOOKUP('Grille d''audit'!Q14,'Med balance BR défavorable'!$A:$C,2,FALSE),"non")</f>
        <v>non</v>
      </c>
      <c r="R13" s="5" t="str">
        <f>IFERROR(VLOOKUP('Grille d''audit'!R14,'Med balance BR défavorable'!$A:$C,2,FALSE),"non")</f>
        <v>non</v>
      </c>
      <c r="S13" s="5" t="str">
        <f>IFERROR(VLOOKUP('Grille d''audit'!S14,'Med balance BR défavorable'!$A:$C,2,FALSE),"non")</f>
        <v>non</v>
      </c>
      <c r="T13" s="5" t="str">
        <f>IFERROR(VLOOKUP('Grille d''audit'!T14,'Med balance BR défavorable'!$A:$C,2,FALSE),"non")</f>
        <v>non</v>
      </c>
      <c r="U13" s="5" t="str">
        <f>IFERROR(VLOOKUP('Grille d''audit'!U14,'Med balance BR défavorable'!$A:$C,2,FALSE),"non")</f>
        <v>non</v>
      </c>
      <c r="V13" s="5" t="str">
        <f>IFERROR(VLOOKUP('Grille d''audit'!V14,'Med balance BR défavorable'!$A:$C,2,FALSE),"non")</f>
        <v>non</v>
      </c>
      <c r="W13" s="5" t="str">
        <f>IFERROR(VLOOKUP('Grille d''audit'!W14,'Med balance BR défavorable'!$A:$C,2,FALSE),"non")</f>
        <v>non</v>
      </c>
      <c r="X13" s="5" t="str">
        <f>IFERROR(VLOOKUP('Grille d''audit'!X14,'Med balance BR défavorable'!$A:$C,2,FALSE),"non")</f>
        <v>non</v>
      </c>
      <c r="Y13" s="5" t="str">
        <f>IFERROR(VLOOKUP('Grille d''audit'!Y14,'Med balance BR défavorable'!$A:$C,2,FALSE),"non")</f>
        <v>non</v>
      </c>
      <c r="Z13" s="5" t="str">
        <f>IFERROR(VLOOKUP('Grille d''audit'!Z14,'Med balance BR défavorable'!$A:$C,2,FALSE),"non")</f>
        <v>non</v>
      </c>
      <c r="AA13" s="5" t="str">
        <f>IFERROR(VLOOKUP('Grille d''audit'!AA14,'Med balance BR défavorable'!$A:$C,2,FALSE),"non")</f>
        <v>non</v>
      </c>
      <c r="AB13" s="5" t="str">
        <f>IFERROR(VLOOKUP('Grille d''audit'!AB14,'Med balance BR défavorable'!$A:$C,2,FALSE),"non")</f>
        <v>non</v>
      </c>
      <c r="AC13" s="5" t="str">
        <f>IFERROR(VLOOKUP('Grille d''audit'!AC14,'Med balance BR défavorable'!$A:$C,2,FALSE),"non")</f>
        <v>non</v>
      </c>
      <c r="AD13" s="5" t="str">
        <f>IFERROR(VLOOKUP('Grille d''audit'!AD14,'Med balance BR défavorable'!$A:$C,2,FALSE),"non")</f>
        <v>non</v>
      </c>
      <c r="AE13" s="5" t="str">
        <f>IFERROR(VLOOKUP('Grille d''audit'!AE14,'Med balance BR défavorable'!$A:$C,2,FALSE),"non")</f>
        <v>non</v>
      </c>
    </row>
    <row r="14" spans="1:31" x14ac:dyDescent="0.3">
      <c r="A14" s="9" t="s">
        <v>241</v>
      </c>
      <c r="B14" s="5" t="str">
        <f>IFERROR(VLOOKUP('Grille d''audit'!B15,'Med balance BR défavorable'!$A:$C,2,FALSE),"non")</f>
        <v>non</v>
      </c>
      <c r="C14" s="5" t="str">
        <f>IFERROR(VLOOKUP('Grille d''audit'!C15,'Med balance BR défavorable'!$A:$C,2,FALSE),"non")</f>
        <v>non</v>
      </c>
      <c r="D14" s="5" t="str">
        <f>IFERROR(VLOOKUP('Grille d''audit'!D15,'Med balance BR défavorable'!$A:$C,2,FALSE),"non")</f>
        <v>non</v>
      </c>
      <c r="E14" s="5" t="str">
        <f>IFERROR(VLOOKUP('Grille d''audit'!E15,'Med balance BR défavorable'!$A:$C,2,FALSE),"non")</f>
        <v>non</v>
      </c>
      <c r="F14" s="5" t="str">
        <f>IFERROR(VLOOKUP('Grille d''audit'!F15,'Med balance BR défavorable'!$A:$C,2,FALSE),"non")</f>
        <v>non</v>
      </c>
      <c r="G14" s="5" t="str">
        <f>IFERROR(VLOOKUP('Grille d''audit'!G15,'Med balance BR défavorable'!$A:$C,2,FALSE),"non")</f>
        <v>non</v>
      </c>
      <c r="H14" s="5" t="str">
        <f>IFERROR(VLOOKUP('Grille d''audit'!H15,'Med balance BR défavorable'!$A:$C,2,FALSE),"non")</f>
        <v>non</v>
      </c>
      <c r="I14" s="5" t="str">
        <f>IFERROR(VLOOKUP('Grille d''audit'!I15,'Med balance BR défavorable'!$A:$C,2,FALSE),"non")</f>
        <v>non</v>
      </c>
      <c r="J14" s="5" t="str">
        <f>IFERROR(VLOOKUP('Grille d''audit'!J15,'Med balance BR défavorable'!$A:$C,2,FALSE),"non")</f>
        <v>non</v>
      </c>
      <c r="K14" s="5" t="str">
        <f>IFERROR(VLOOKUP('Grille d''audit'!K15,'Med balance BR défavorable'!$A:$C,2,FALSE),"non")</f>
        <v>non</v>
      </c>
      <c r="L14" s="5" t="str">
        <f>IFERROR(VLOOKUP('Grille d''audit'!L15,'Med balance BR défavorable'!$A:$C,2,FALSE),"non")</f>
        <v>non</v>
      </c>
      <c r="M14" s="5" t="str">
        <f>IFERROR(VLOOKUP('Grille d''audit'!M15,'Med balance BR défavorable'!$A:$C,2,FALSE),"non")</f>
        <v>non</v>
      </c>
      <c r="N14" s="5" t="str">
        <f>IFERROR(VLOOKUP('Grille d''audit'!N15,'Med balance BR défavorable'!$A:$C,2,FALSE),"non")</f>
        <v>non</v>
      </c>
      <c r="O14" s="5" t="str">
        <f>IFERROR(VLOOKUP('Grille d''audit'!O15,'Med balance BR défavorable'!$A:$C,2,FALSE),"non")</f>
        <v>non</v>
      </c>
      <c r="P14" s="5" t="str">
        <f>IFERROR(VLOOKUP('Grille d''audit'!P15,'Med balance BR défavorable'!$A:$C,2,FALSE),"non")</f>
        <v>non</v>
      </c>
      <c r="Q14" s="5" t="str">
        <f>IFERROR(VLOOKUP('Grille d''audit'!Q15,'Med balance BR défavorable'!$A:$C,2,FALSE),"non")</f>
        <v>non</v>
      </c>
      <c r="R14" s="5" t="str">
        <f>IFERROR(VLOOKUP('Grille d''audit'!R15,'Med balance BR défavorable'!$A:$C,2,FALSE),"non")</f>
        <v>non</v>
      </c>
      <c r="S14" s="5" t="str">
        <f>IFERROR(VLOOKUP('Grille d''audit'!S15,'Med balance BR défavorable'!$A:$C,2,FALSE),"non")</f>
        <v>non</v>
      </c>
      <c r="T14" s="5" t="str">
        <f>IFERROR(VLOOKUP('Grille d''audit'!T15,'Med balance BR défavorable'!$A:$C,2,FALSE),"non")</f>
        <v>non</v>
      </c>
      <c r="U14" s="5" t="str">
        <f>IFERROR(VLOOKUP('Grille d''audit'!U15,'Med balance BR défavorable'!$A:$C,2,FALSE),"non")</f>
        <v>non</v>
      </c>
      <c r="V14" s="5" t="str">
        <f>IFERROR(VLOOKUP('Grille d''audit'!V15,'Med balance BR défavorable'!$A:$C,2,FALSE),"non")</f>
        <v>non</v>
      </c>
      <c r="W14" s="5" t="str">
        <f>IFERROR(VLOOKUP('Grille d''audit'!W15,'Med balance BR défavorable'!$A:$C,2,FALSE),"non")</f>
        <v>non</v>
      </c>
      <c r="X14" s="5" t="str">
        <f>IFERROR(VLOOKUP('Grille d''audit'!X15,'Med balance BR défavorable'!$A:$C,2,FALSE),"non")</f>
        <v>non</v>
      </c>
      <c r="Y14" s="5" t="str">
        <f>IFERROR(VLOOKUP('Grille d''audit'!Y15,'Med balance BR défavorable'!$A:$C,2,FALSE),"non")</f>
        <v>non</v>
      </c>
      <c r="Z14" s="5" t="str">
        <f>IFERROR(VLOOKUP('Grille d''audit'!Z15,'Med balance BR défavorable'!$A:$C,2,FALSE),"non")</f>
        <v>non</v>
      </c>
      <c r="AA14" s="5" t="str">
        <f>IFERROR(VLOOKUP('Grille d''audit'!AA15,'Med balance BR défavorable'!$A:$C,2,FALSE),"non")</f>
        <v>non</v>
      </c>
      <c r="AB14" s="5" t="str">
        <f>IFERROR(VLOOKUP('Grille d''audit'!AB15,'Med balance BR défavorable'!$A:$C,2,FALSE),"non")</f>
        <v>non</v>
      </c>
      <c r="AC14" s="5" t="str">
        <f>IFERROR(VLOOKUP('Grille d''audit'!AC15,'Med balance BR défavorable'!$A:$C,2,FALSE),"non")</f>
        <v>non</v>
      </c>
      <c r="AD14" s="5" t="str">
        <f>IFERROR(VLOOKUP('Grille d''audit'!AD15,'Med balance BR défavorable'!$A:$C,2,FALSE),"non")</f>
        <v>non</v>
      </c>
      <c r="AE14" s="5" t="str">
        <f>IFERROR(VLOOKUP('Grille d''audit'!AE15,'Med balance BR défavorable'!$A:$C,2,FALSE),"non")</f>
        <v>non</v>
      </c>
    </row>
    <row r="15" spans="1:31" x14ac:dyDescent="0.3">
      <c r="A15" s="9" t="s">
        <v>242</v>
      </c>
      <c r="B15" s="5" t="str">
        <f>IFERROR(VLOOKUP('Grille d''audit'!B16,'Med balance BR défavorable'!$A:$C,2,FALSE),"non")</f>
        <v>non</v>
      </c>
      <c r="C15" s="5" t="str">
        <f>IFERROR(VLOOKUP('Grille d''audit'!C16,'Med balance BR défavorable'!$A:$C,2,FALSE),"non")</f>
        <v>non</v>
      </c>
      <c r="D15" s="5" t="str">
        <f>IFERROR(VLOOKUP('Grille d''audit'!D16,'Med balance BR défavorable'!$A:$C,2,FALSE),"non")</f>
        <v>non</v>
      </c>
      <c r="E15" s="5" t="str">
        <f>IFERROR(VLOOKUP('Grille d''audit'!E16,'Med balance BR défavorable'!$A:$C,2,FALSE),"non")</f>
        <v>non</v>
      </c>
      <c r="F15" s="5" t="str">
        <f>IFERROR(VLOOKUP('Grille d''audit'!F16,'Med balance BR défavorable'!$A:$C,2,FALSE),"non")</f>
        <v>non</v>
      </c>
      <c r="G15" s="5" t="str">
        <f>IFERROR(VLOOKUP('Grille d''audit'!G16,'Med balance BR défavorable'!$A:$C,2,FALSE),"non")</f>
        <v>non</v>
      </c>
      <c r="H15" s="5" t="str">
        <f>IFERROR(VLOOKUP('Grille d''audit'!H16,'Med balance BR défavorable'!$A:$C,2,FALSE),"non")</f>
        <v>non</v>
      </c>
      <c r="I15" s="5" t="str">
        <f>IFERROR(VLOOKUP('Grille d''audit'!I16,'Med balance BR défavorable'!$A:$C,2,FALSE),"non")</f>
        <v>non</v>
      </c>
      <c r="J15" s="5" t="str">
        <f>IFERROR(VLOOKUP('Grille d''audit'!J16,'Med balance BR défavorable'!$A:$C,2,FALSE),"non")</f>
        <v>non</v>
      </c>
      <c r="K15" s="5" t="str">
        <f>IFERROR(VLOOKUP('Grille d''audit'!K16,'Med balance BR défavorable'!$A:$C,2,FALSE),"non")</f>
        <v>non</v>
      </c>
      <c r="L15" s="5" t="str">
        <f>IFERROR(VLOOKUP('Grille d''audit'!L16,'Med balance BR défavorable'!$A:$C,2,FALSE),"non")</f>
        <v>non</v>
      </c>
      <c r="M15" s="5" t="str">
        <f>IFERROR(VLOOKUP('Grille d''audit'!M16,'Med balance BR défavorable'!$A:$C,2,FALSE),"non")</f>
        <v>non</v>
      </c>
      <c r="N15" s="5" t="str">
        <f>IFERROR(VLOOKUP('Grille d''audit'!N16,'Med balance BR défavorable'!$A:$C,2,FALSE),"non")</f>
        <v>non</v>
      </c>
      <c r="O15" s="5" t="str">
        <f>IFERROR(VLOOKUP('Grille d''audit'!O16,'Med balance BR défavorable'!$A:$C,2,FALSE),"non")</f>
        <v>non</v>
      </c>
      <c r="P15" s="5" t="str">
        <f>IFERROR(VLOOKUP('Grille d''audit'!P16,'Med balance BR défavorable'!$A:$C,2,FALSE),"non")</f>
        <v>non</v>
      </c>
      <c r="Q15" s="5" t="str">
        <f>IFERROR(VLOOKUP('Grille d''audit'!Q16,'Med balance BR défavorable'!$A:$C,2,FALSE),"non")</f>
        <v>non</v>
      </c>
      <c r="R15" s="5" t="str">
        <f>IFERROR(VLOOKUP('Grille d''audit'!R16,'Med balance BR défavorable'!$A:$C,2,FALSE),"non")</f>
        <v>non</v>
      </c>
      <c r="S15" s="5" t="str">
        <f>IFERROR(VLOOKUP('Grille d''audit'!S16,'Med balance BR défavorable'!$A:$C,2,FALSE),"non")</f>
        <v>non</v>
      </c>
      <c r="T15" s="5" t="str">
        <f>IFERROR(VLOOKUP('Grille d''audit'!T16,'Med balance BR défavorable'!$A:$C,2,FALSE),"non")</f>
        <v>non</v>
      </c>
      <c r="U15" s="5" t="str">
        <f>IFERROR(VLOOKUP('Grille d''audit'!U16,'Med balance BR défavorable'!$A:$C,2,FALSE),"non")</f>
        <v>non</v>
      </c>
      <c r="V15" s="5" t="str">
        <f>IFERROR(VLOOKUP('Grille d''audit'!V16,'Med balance BR défavorable'!$A:$C,2,FALSE),"non")</f>
        <v>non</v>
      </c>
      <c r="W15" s="5" t="str">
        <f>IFERROR(VLOOKUP('Grille d''audit'!W16,'Med balance BR défavorable'!$A:$C,2,FALSE),"non")</f>
        <v>non</v>
      </c>
      <c r="X15" s="5" t="str">
        <f>IFERROR(VLOOKUP('Grille d''audit'!X16,'Med balance BR défavorable'!$A:$C,2,FALSE),"non")</f>
        <v>non</v>
      </c>
      <c r="Y15" s="5" t="str">
        <f>IFERROR(VLOOKUP('Grille d''audit'!Y16,'Med balance BR défavorable'!$A:$C,2,FALSE),"non")</f>
        <v>non</v>
      </c>
      <c r="Z15" s="5" t="str">
        <f>IFERROR(VLOOKUP('Grille d''audit'!Z16,'Med balance BR défavorable'!$A:$C,2,FALSE),"non")</f>
        <v>non</v>
      </c>
      <c r="AA15" s="5" t="str">
        <f>IFERROR(VLOOKUP('Grille d''audit'!AA16,'Med balance BR défavorable'!$A:$C,2,FALSE),"non")</f>
        <v>non</v>
      </c>
      <c r="AB15" s="5" t="str">
        <f>IFERROR(VLOOKUP('Grille d''audit'!AB16,'Med balance BR défavorable'!$A:$C,2,FALSE),"non")</f>
        <v>non</v>
      </c>
      <c r="AC15" s="5" t="str">
        <f>IFERROR(VLOOKUP('Grille d''audit'!AC16,'Med balance BR défavorable'!$A:$C,2,FALSE),"non")</f>
        <v>non</v>
      </c>
      <c r="AD15" s="5" t="str">
        <f>IFERROR(VLOOKUP('Grille d''audit'!AD16,'Med balance BR défavorable'!$A:$C,2,FALSE),"non")</f>
        <v>non</v>
      </c>
      <c r="AE15" s="5" t="str">
        <f>IFERROR(VLOOKUP('Grille d''audit'!AE16,'Med balance BR défavorable'!$A:$C,2,FALSE),"non")</f>
        <v>non</v>
      </c>
    </row>
    <row r="16" spans="1:31" x14ac:dyDescent="0.3">
      <c r="A16" s="9" t="s">
        <v>243</v>
      </c>
      <c r="B16" s="5" t="str">
        <f>IFERROR(VLOOKUP('Grille d''audit'!B17,'Med balance BR défavorable'!$A:$C,2,FALSE),"non")</f>
        <v>non</v>
      </c>
      <c r="C16" s="5" t="str">
        <f>IFERROR(VLOOKUP('Grille d''audit'!C17,'Med balance BR défavorable'!$A:$C,2,FALSE),"non")</f>
        <v>non</v>
      </c>
      <c r="D16" s="5" t="str">
        <f>IFERROR(VLOOKUP('Grille d''audit'!D17,'Med balance BR défavorable'!$A:$C,2,FALSE),"non")</f>
        <v>non</v>
      </c>
      <c r="E16" s="5" t="str">
        <f>IFERROR(VLOOKUP('Grille d''audit'!E17,'Med balance BR défavorable'!$A:$C,2,FALSE),"non")</f>
        <v>non</v>
      </c>
      <c r="F16" s="5" t="str">
        <f>IFERROR(VLOOKUP('Grille d''audit'!F17,'Med balance BR défavorable'!$A:$C,2,FALSE),"non")</f>
        <v>non</v>
      </c>
      <c r="G16" s="5" t="str">
        <f>IFERROR(VLOOKUP('Grille d''audit'!G17,'Med balance BR défavorable'!$A:$C,2,FALSE),"non")</f>
        <v>non</v>
      </c>
      <c r="H16" s="5" t="str">
        <f>IFERROR(VLOOKUP('Grille d''audit'!H17,'Med balance BR défavorable'!$A:$C,2,FALSE),"non")</f>
        <v>non</v>
      </c>
      <c r="I16" s="5" t="str">
        <f>IFERROR(VLOOKUP('Grille d''audit'!I17,'Med balance BR défavorable'!$A:$C,2,FALSE),"non")</f>
        <v>non</v>
      </c>
      <c r="J16" s="5" t="str">
        <f>IFERROR(VLOOKUP('Grille d''audit'!J17,'Med balance BR défavorable'!$A:$C,2,FALSE),"non")</f>
        <v>non</v>
      </c>
      <c r="K16" s="5" t="str">
        <f>IFERROR(VLOOKUP('Grille d''audit'!K17,'Med balance BR défavorable'!$A:$C,2,FALSE),"non")</f>
        <v>non</v>
      </c>
      <c r="L16" s="5" t="str">
        <f>IFERROR(VLOOKUP('Grille d''audit'!L17,'Med balance BR défavorable'!$A:$C,2,FALSE),"non")</f>
        <v>non</v>
      </c>
      <c r="M16" s="5" t="str">
        <f>IFERROR(VLOOKUP('Grille d''audit'!M17,'Med balance BR défavorable'!$A:$C,2,FALSE),"non")</f>
        <v>non</v>
      </c>
      <c r="N16" s="5" t="str">
        <f>IFERROR(VLOOKUP('Grille d''audit'!N17,'Med balance BR défavorable'!$A:$C,2,FALSE),"non")</f>
        <v>non</v>
      </c>
      <c r="O16" s="5" t="str">
        <f>IFERROR(VLOOKUP('Grille d''audit'!O17,'Med balance BR défavorable'!$A:$C,2,FALSE),"non")</f>
        <v>non</v>
      </c>
      <c r="P16" s="5" t="str">
        <f>IFERROR(VLOOKUP('Grille d''audit'!P17,'Med balance BR défavorable'!$A:$C,2,FALSE),"non")</f>
        <v>non</v>
      </c>
      <c r="Q16" s="5" t="str">
        <f>IFERROR(VLOOKUP('Grille d''audit'!Q17,'Med balance BR défavorable'!$A:$C,2,FALSE),"non")</f>
        <v>non</v>
      </c>
      <c r="R16" s="5" t="str">
        <f>IFERROR(VLOOKUP('Grille d''audit'!R17,'Med balance BR défavorable'!$A:$C,2,FALSE),"non")</f>
        <v>non</v>
      </c>
      <c r="S16" s="5" t="str">
        <f>IFERROR(VLOOKUP('Grille d''audit'!S17,'Med balance BR défavorable'!$A:$C,2,FALSE),"non")</f>
        <v>non</v>
      </c>
      <c r="T16" s="5" t="str">
        <f>IFERROR(VLOOKUP('Grille d''audit'!T17,'Med balance BR défavorable'!$A:$C,2,FALSE),"non")</f>
        <v>non</v>
      </c>
      <c r="U16" s="5" t="str">
        <f>IFERROR(VLOOKUP('Grille d''audit'!U17,'Med balance BR défavorable'!$A:$C,2,FALSE),"non")</f>
        <v>non</v>
      </c>
      <c r="V16" s="5" t="str">
        <f>IFERROR(VLOOKUP('Grille d''audit'!V17,'Med balance BR défavorable'!$A:$C,2,FALSE),"non")</f>
        <v>non</v>
      </c>
      <c r="W16" s="5" t="str">
        <f>IFERROR(VLOOKUP('Grille d''audit'!W17,'Med balance BR défavorable'!$A:$C,2,FALSE),"non")</f>
        <v>non</v>
      </c>
      <c r="X16" s="5" t="str">
        <f>IFERROR(VLOOKUP('Grille d''audit'!X17,'Med balance BR défavorable'!$A:$C,2,FALSE),"non")</f>
        <v>non</v>
      </c>
      <c r="Y16" s="5" t="str">
        <f>IFERROR(VLOOKUP('Grille d''audit'!Y17,'Med balance BR défavorable'!$A:$C,2,FALSE),"non")</f>
        <v>non</v>
      </c>
      <c r="Z16" s="5" t="str">
        <f>IFERROR(VLOOKUP('Grille d''audit'!Z17,'Med balance BR défavorable'!$A:$C,2,FALSE),"non")</f>
        <v>non</v>
      </c>
      <c r="AA16" s="5" t="str">
        <f>IFERROR(VLOOKUP('Grille d''audit'!AA17,'Med balance BR défavorable'!$A:$C,2,FALSE),"non")</f>
        <v>non</v>
      </c>
      <c r="AB16" s="5" t="str">
        <f>IFERROR(VLOOKUP('Grille d''audit'!AB17,'Med balance BR défavorable'!$A:$C,2,FALSE),"non")</f>
        <v>non</v>
      </c>
      <c r="AC16" s="5" t="str">
        <f>IFERROR(VLOOKUP('Grille d''audit'!AC17,'Med balance BR défavorable'!$A:$C,2,FALSE),"non")</f>
        <v>non</v>
      </c>
      <c r="AD16" s="5" t="str">
        <f>IFERROR(VLOOKUP('Grille d''audit'!AD17,'Med balance BR défavorable'!$A:$C,2,FALSE),"non")</f>
        <v>non</v>
      </c>
      <c r="AE16" s="5" t="str">
        <f>IFERROR(VLOOKUP('Grille d''audit'!AE17,'Med balance BR défavorable'!$A:$C,2,FALSE),"non")</f>
        <v>non</v>
      </c>
    </row>
    <row r="17" spans="1:31" x14ac:dyDescent="0.3">
      <c r="A17" s="9" t="s">
        <v>244</v>
      </c>
      <c r="B17" s="5" t="str">
        <f>IFERROR(VLOOKUP('Grille d''audit'!B18,'Med balance BR défavorable'!$A:$C,2,FALSE),"non")</f>
        <v>non</v>
      </c>
      <c r="C17" s="5" t="str">
        <f>IFERROR(VLOOKUP('Grille d''audit'!C18,'Med balance BR défavorable'!$A:$C,2,FALSE),"non")</f>
        <v>non</v>
      </c>
      <c r="D17" s="5" t="str">
        <f>IFERROR(VLOOKUP('Grille d''audit'!D18,'Med balance BR défavorable'!$A:$C,2,FALSE),"non")</f>
        <v>non</v>
      </c>
      <c r="E17" s="5" t="str">
        <f>IFERROR(VLOOKUP('Grille d''audit'!E18,'Med balance BR défavorable'!$A:$C,2,FALSE),"non")</f>
        <v>non</v>
      </c>
      <c r="F17" s="5" t="str">
        <f>IFERROR(VLOOKUP('Grille d''audit'!F18,'Med balance BR défavorable'!$A:$C,2,FALSE),"non")</f>
        <v>non</v>
      </c>
      <c r="G17" s="5" t="str">
        <f>IFERROR(VLOOKUP('Grille d''audit'!G18,'Med balance BR défavorable'!$A:$C,2,FALSE),"non")</f>
        <v>non</v>
      </c>
      <c r="H17" s="5" t="str">
        <f>IFERROR(VLOOKUP('Grille d''audit'!H18,'Med balance BR défavorable'!$A:$C,2,FALSE),"non")</f>
        <v>non</v>
      </c>
      <c r="I17" s="5" t="str">
        <f>IFERROR(VLOOKUP('Grille d''audit'!I18,'Med balance BR défavorable'!$A:$C,2,FALSE),"non")</f>
        <v>non</v>
      </c>
      <c r="J17" s="5" t="str">
        <f>IFERROR(VLOOKUP('Grille d''audit'!J18,'Med balance BR défavorable'!$A:$C,2,FALSE),"non")</f>
        <v>non</v>
      </c>
      <c r="K17" s="5" t="str">
        <f>IFERROR(VLOOKUP('Grille d''audit'!K18,'Med balance BR défavorable'!$A:$C,2,FALSE),"non")</f>
        <v>non</v>
      </c>
      <c r="L17" s="5" t="str">
        <f>IFERROR(VLOOKUP('Grille d''audit'!L18,'Med balance BR défavorable'!$A:$C,2,FALSE),"non")</f>
        <v>non</v>
      </c>
      <c r="M17" s="5" t="str">
        <f>IFERROR(VLOOKUP('Grille d''audit'!M18,'Med balance BR défavorable'!$A:$C,2,FALSE),"non")</f>
        <v>non</v>
      </c>
      <c r="N17" s="5" t="str">
        <f>IFERROR(VLOOKUP('Grille d''audit'!N18,'Med balance BR défavorable'!$A:$C,2,FALSE),"non")</f>
        <v>non</v>
      </c>
      <c r="O17" s="5" t="str">
        <f>IFERROR(VLOOKUP('Grille d''audit'!O18,'Med balance BR défavorable'!$A:$C,2,FALSE),"non")</f>
        <v>non</v>
      </c>
      <c r="P17" s="5" t="str">
        <f>IFERROR(VLOOKUP('Grille d''audit'!P18,'Med balance BR défavorable'!$A:$C,2,FALSE),"non")</f>
        <v>non</v>
      </c>
      <c r="Q17" s="5" t="str">
        <f>IFERROR(VLOOKUP('Grille d''audit'!Q18,'Med balance BR défavorable'!$A:$C,2,FALSE),"non")</f>
        <v>non</v>
      </c>
      <c r="R17" s="5" t="str">
        <f>IFERROR(VLOOKUP('Grille d''audit'!R18,'Med balance BR défavorable'!$A:$C,2,FALSE),"non")</f>
        <v>non</v>
      </c>
      <c r="S17" s="5" t="str">
        <f>IFERROR(VLOOKUP('Grille d''audit'!S18,'Med balance BR défavorable'!$A:$C,2,FALSE),"non")</f>
        <v>non</v>
      </c>
      <c r="T17" s="5" t="str">
        <f>IFERROR(VLOOKUP('Grille d''audit'!T18,'Med balance BR défavorable'!$A:$C,2,FALSE),"non")</f>
        <v>non</v>
      </c>
      <c r="U17" s="5" t="str">
        <f>IFERROR(VLOOKUP('Grille d''audit'!U18,'Med balance BR défavorable'!$A:$C,2,FALSE),"non")</f>
        <v>non</v>
      </c>
      <c r="V17" s="5" t="str">
        <f>IFERROR(VLOOKUP('Grille d''audit'!V18,'Med balance BR défavorable'!$A:$C,2,FALSE),"non")</f>
        <v>non</v>
      </c>
      <c r="W17" s="5" t="str">
        <f>IFERROR(VLOOKUP('Grille d''audit'!W18,'Med balance BR défavorable'!$A:$C,2,FALSE),"non")</f>
        <v>non</v>
      </c>
      <c r="X17" s="5" t="str">
        <f>IFERROR(VLOOKUP('Grille d''audit'!X18,'Med balance BR défavorable'!$A:$C,2,FALSE),"non")</f>
        <v>non</v>
      </c>
      <c r="Y17" s="5" t="str">
        <f>IFERROR(VLOOKUP('Grille d''audit'!Y18,'Med balance BR défavorable'!$A:$C,2,FALSE),"non")</f>
        <v>non</v>
      </c>
      <c r="Z17" s="5" t="str">
        <f>IFERROR(VLOOKUP('Grille d''audit'!Z18,'Med balance BR défavorable'!$A:$C,2,FALSE),"non")</f>
        <v>non</v>
      </c>
      <c r="AA17" s="5" t="str">
        <f>IFERROR(VLOOKUP('Grille d''audit'!AA18,'Med balance BR défavorable'!$A:$C,2,FALSE),"non")</f>
        <v>non</v>
      </c>
      <c r="AB17" s="5" t="str">
        <f>IFERROR(VLOOKUP('Grille d''audit'!AB18,'Med balance BR défavorable'!$A:$C,2,FALSE),"non")</f>
        <v>non</v>
      </c>
      <c r="AC17" s="5" t="str">
        <f>IFERROR(VLOOKUP('Grille d''audit'!AC18,'Med balance BR défavorable'!$A:$C,2,FALSE),"non")</f>
        <v>non</v>
      </c>
      <c r="AD17" s="5" t="str">
        <f>IFERROR(VLOOKUP('Grille d''audit'!AD18,'Med balance BR défavorable'!$A:$C,2,FALSE),"non")</f>
        <v>non</v>
      </c>
      <c r="AE17" s="5" t="str">
        <f>IFERROR(VLOOKUP('Grille d''audit'!AE18,'Med balance BR défavorable'!$A:$C,2,FALSE),"non")</f>
        <v>non</v>
      </c>
    </row>
    <row r="18" spans="1:31" x14ac:dyDescent="0.3">
      <c r="A18" s="9" t="s">
        <v>245</v>
      </c>
      <c r="B18" s="5" t="str">
        <f>IFERROR(VLOOKUP('Grille d''audit'!B19,'Med balance BR défavorable'!$A:$C,2,FALSE),"non")</f>
        <v>non</v>
      </c>
      <c r="C18" s="5" t="str">
        <f>IFERROR(VLOOKUP('Grille d''audit'!C19,'Med balance BR défavorable'!$A:$C,2,FALSE),"non")</f>
        <v>non</v>
      </c>
      <c r="D18" s="5" t="str">
        <f>IFERROR(VLOOKUP('Grille d''audit'!D19,'Med balance BR défavorable'!$A:$C,2,FALSE),"non")</f>
        <v>non</v>
      </c>
      <c r="E18" s="5" t="str">
        <f>IFERROR(VLOOKUP('Grille d''audit'!E19,'Med balance BR défavorable'!$A:$C,2,FALSE),"non")</f>
        <v>non</v>
      </c>
      <c r="F18" s="5" t="str">
        <f>IFERROR(VLOOKUP('Grille d''audit'!F19,'Med balance BR défavorable'!$A:$C,2,FALSE),"non")</f>
        <v>non</v>
      </c>
      <c r="G18" s="5" t="str">
        <f>IFERROR(VLOOKUP('Grille d''audit'!G19,'Med balance BR défavorable'!$A:$C,2,FALSE),"non")</f>
        <v>non</v>
      </c>
      <c r="H18" s="5" t="str">
        <f>IFERROR(VLOOKUP('Grille d''audit'!H19,'Med balance BR défavorable'!$A:$C,2,FALSE),"non")</f>
        <v>non</v>
      </c>
      <c r="I18" s="5" t="str">
        <f>IFERROR(VLOOKUP('Grille d''audit'!I19,'Med balance BR défavorable'!$A:$C,2,FALSE),"non")</f>
        <v>non</v>
      </c>
      <c r="J18" s="5" t="str">
        <f>IFERROR(VLOOKUP('Grille d''audit'!J19,'Med balance BR défavorable'!$A:$C,2,FALSE),"non")</f>
        <v>non</v>
      </c>
      <c r="K18" s="5" t="str">
        <f>IFERROR(VLOOKUP('Grille d''audit'!K19,'Med balance BR défavorable'!$A:$C,2,FALSE),"non")</f>
        <v>non</v>
      </c>
      <c r="L18" s="5" t="str">
        <f>IFERROR(VLOOKUP('Grille d''audit'!L19,'Med balance BR défavorable'!$A:$C,2,FALSE),"non")</f>
        <v>non</v>
      </c>
      <c r="M18" s="5" t="str">
        <f>IFERROR(VLOOKUP('Grille d''audit'!M19,'Med balance BR défavorable'!$A:$C,2,FALSE),"non")</f>
        <v>non</v>
      </c>
      <c r="N18" s="5" t="str">
        <f>IFERROR(VLOOKUP('Grille d''audit'!N19,'Med balance BR défavorable'!$A:$C,2,FALSE),"non")</f>
        <v>non</v>
      </c>
      <c r="O18" s="5" t="str">
        <f>IFERROR(VLOOKUP('Grille d''audit'!O19,'Med balance BR défavorable'!$A:$C,2,FALSE),"non")</f>
        <v>non</v>
      </c>
      <c r="P18" s="5" t="str">
        <f>IFERROR(VLOOKUP('Grille d''audit'!P19,'Med balance BR défavorable'!$A:$C,2,FALSE),"non")</f>
        <v>non</v>
      </c>
      <c r="Q18" s="5" t="str">
        <f>IFERROR(VLOOKUP('Grille d''audit'!Q19,'Med balance BR défavorable'!$A:$C,2,FALSE),"non")</f>
        <v>non</v>
      </c>
      <c r="R18" s="5" t="str">
        <f>IFERROR(VLOOKUP('Grille d''audit'!R19,'Med balance BR défavorable'!$A:$C,2,FALSE),"non")</f>
        <v>non</v>
      </c>
      <c r="S18" s="5" t="str">
        <f>IFERROR(VLOOKUP('Grille d''audit'!S19,'Med balance BR défavorable'!$A:$C,2,FALSE),"non")</f>
        <v>non</v>
      </c>
      <c r="T18" s="5" t="str">
        <f>IFERROR(VLOOKUP('Grille d''audit'!T19,'Med balance BR défavorable'!$A:$C,2,FALSE),"non")</f>
        <v>non</v>
      </c>
      <c r="U18" s="5" t="str">
        <f>IFERROR(VLOOKUP('Grille d''audit'!U19,'Med balance BR défavorable'!$A:$C,2,FALSE),"non")</f>
        <v>non</v>
      </c>
      <c r="V18" s="5" t="str">
        <f>IFERROR(VLOOKUP('Grille d''audit'!V19,'Med balance BR défavorable'!$A:$C,2,FALSE),"non")</f>
        <v>non</v>
      </c>
      <c r="W18" s="5" t="str">
        <f>IFERROR(VLOOKUP('Grille d''audit'!W19,'Med balance BR défavorable'!$A:$C,2,FALSE),"non")</f>
        <v>non</v>
      </c>
      <c r="X18" s="5" t="str">
        <f>IFERROR(VLOOKUP('Grille d''audit'!X19,'Med balance BR défavorable'!$A:$C,2,FALSE),"non")</f>
        <v>non</v>
      </c>
      <c r="Y18" s="5" t="str">
        <f>IFERROR(VLOOKUP('Grille d''audit'!Y19,'Med balance BR défavorable'!$A:$C,2,FALSE),"non")</f>
        <v>non</v>
      </c>
      <c r="Z18" s="5" t="str">
        <f>IFERROR(VLOOKUP('Grille d''audit'!Z19,'Med balance BR défavorable'!$A:$C,2,FALSE),"non")</f>
        <v>non</v>
      </c>
      <c r="AA18" s="5" t="str">
        <f>IFERROR(VLOOKUP('Grille d''audit'!AA19,'Med balance BR défavorable'!$A:$C,2,FALSE),"non")</f>
        <v>non</v>
      </c>
      <c r="AB18" s="5" t="str">
        <f>IFERROR(VLOOKUP('Grille d''audit'!AB19,'Med balance BR défavorable'!$A:$C,2,FALSE),"non")</f>
        <v>non</v>
      </c>
      <c r="AC18" s="5" t="str">
        <f>IFERROR(VLOOKUP('Grille d''audit'!AC19,'Med balance BR défavorable'!$A:$C,2,FALSE),"non")</f>
        <v>non</v>
      </c>
      <c r="AD18" s="5" t="str">
        <f>IFERROR(VLOOKUP('Grille d''audit'!AD19,'Med balance BR défavorable'!$A:$C,2,FALSE),"non")</f>
        <v>non</v>
      </c>
      <c r="AE18" s="5" t="str">
        <f>IFERROR(VLOOKUP('Grille d''audit'!AE19,'Med balance BR défavorable'!$A:$C,2,FALSE),"non")</f>
        <v>non</v>
      </c>
    </row>
    <row r="19" spans="1:31" x14ac:dyDescent="0.3">
      <c r="A19" s="9" t="s">
        <v>246</v>
      </c>
      <c r="B19" s="5" t="str">
        <f>IFERROR(VLOOKUP('Grille d''audit'!B20,'Med balance BR défavorable'!$A:$C,2,FALSE),"non")</f>
        <v>non</v>
      </c>
      <c r="C19" s="5" t="str">
        <f>IFERROR(VLOOKUP('Grille d''audit'!C20,'Med balance BR défavorable'!$A:$C,2,FALSE),"non")</f>
        <v>non</v>
      </c>
      <c r="D19" s="5" t="str">
        <f>IFERROR(VLOOKUP('Grille d''audit'!D20,'Med balance BR défavorable'!$A:$C,2,FALSE),"non")</f>
        <v>non</v>
      </c>
      <c r="E19" s="5" t="str">
        <f>IFERROR(VLOOKUP('Grille d''audit'!E20,'Med balance BR défavorable'!$A:$C,2,FALSE),"non")</f>
        <v>non</v>
      </c>
      <c r="F19" s="5" t="str">
        <f>IFERROR(VLOOKUP('Grille d''audit'!F20,'Med balance BR défavorable'!$A:$C,2,FALSE),"non")</f>
        <v>non</v>
      </c>
      <c r="G19" s="5" t="str">
        <f>IFERROR(VLOOKUP('Grille d''audit'!G20,'Med balance BR défavorable'!$A:$C,2,FALSE),"non")</f>
        <v>non</v>
      </c>
      <c r="H19" s="5" t="str">
        <f>IFERROR(VLOOKUP('Grille d''audit'!H20,'Med balance BR défavorable'!$A:$C,2,FALSE),"non")</f>
        <v>non</v>
      </c>
      <c r="I19" s="5" t="str">
        <f>IFERROR(VLOOKUP('Grille d''audit'!I20,'Med balance BR défavorable'!$A:$C,2,FALSE),"non")</f>
        <v>non</v>
      </c>
      <c r="J19" s="5" t="str">
        <f>IFERROR(VLOOKUP('Grille d''audit'!J20,'Med balance BR défavorable'!$A:$C,2,FALSE),"non")</f>
        <v>non</v>
      </c>
      <c r="K19" s="5" t="str">
        <f>IFERROR(VLOOKUP('Grille d''audit'!K20,'Med balance BR défavorable'!$A:$C,2,FALSE),"non")</f>
        <v>non</v>
      </c>
      <c r="L19" s="5" t="str">
        <f>IFERROR(VLOOKUP('Grille d''audit'!L20,'Med balance BR défavorable'!$A:$C,2,FALSE),"non")</f>
        <v>non</v>
      </c>
      <c r="M19" s="5" t="str">
        <f>IFERROR(VLOOKUP('Grille d''audit'!M20,'Med balance BR défavorable'!$A:$C,2,FALSE),"non")</f>
        <v>non</v>
      </c>
      <c r="N19" s="5" t="str">
        <f>IFERROR(VLOOKUP('Grille d''audit'!N20,'Med balance BR défavorable'!$A:$C,2,FALSE),"non")</f>
        <v>non</v>
      </c>
      <c r="O19" s="5" t="str">
        <f>IFERROR(VLOOKUP('Grille d''audit'!O20,'Med balance BR défavorable'!$A:$C,2,FALSE),"non")</f>
        <v>non</v>
      </c>
      <c r="P19" s="5" t="str">
        <f>IFERROR(VLOOKUP('Grille d''audit'!P20,'Med balance BR défavorable'!$A:$C,2,FALSE),"non")</f>
        <v>non</v>
      </c>
      <c r="Q19" s="5" t="str">
        <f>IFERROR(VLOOKUP('Grille d''audit'!Q20,'Med balance BR défavorable'!$A:$C,2,FALSE),"non")</f>
        <v>non</v>
      </c>
      <c r="R19" s="5" t="str">
        <f>IFERROR(VLOOKUP('Grille d''audit'!R20,'Med balance BR défavorable'!$A:$C,2,FALSE),"non")</f>
        <v>non</v>
      </c>
      <c r="S19" s="5" t="str">
        <f>IFERROR(VLOOKUP('Grille d''audit'!S20,'Med balance BR défavorable'!$A:$C,2,FALSE),"non")</f>
        <v>non</v>
      </c>
      <c r="T19" s="5" t="str">
        <f>IFERROR(VLOOKUP('Grille d''audit'!T20,'Med balance BR défavorable'!$A:$C,2,FALSE),"non")</f>
        <v>non</v>
      </c>
      <c r="U19" s="5" t="str">
        <f>IFERROR(VLOOKUP('Grille d''audit'!U20,'Med balance BR défavorable'!$A:$C,2,FALSE),"non")</f>
        <v>non</v>
      </c>
      <c r="V19" s="5" t="str">
        <f>IFERROR(VLOOKUP('Grille d''audit'!V20,'Med balance BR défavorable'!$A:$C,2,FALSE),"non")</f>
        <v>non</v>
      </c>
      <c r="W19" s="5" t="str">
        <f>IFERROR(VLOOKUP('Grille d''audit'!W20,'Med balance BR défavorable'!$A:$C,2,FALSE),"non")</f>
        <v>non</v>
      </c>
      <c r="X19" s="5" t="str">
        <f>IFERROR(VLOOKUP('Grille d''audit'!X20,'Med balance BR défavorable'!$A:$C,2,FALSE),"non")</f>
        <v>non</v>
      </c>
      <c r="Y19" s="5" t="str">
        <f>IFERROR(VLOOKUP('Grille d''audit'!Y20,'Med balance BR défavorable'!$A:$C,2,FALSE),"non")</f>
        <v>non</v>
      </c>
      <c r="Z19" s="5" t="str">
        <f>IFERROR(VLOOKUP('Grille d''audit'!Z20,'Med balance BR défavorable'!$A:$C,2,FALSE),"non")</f>
        <v>non</v>
      </c>
      <c r="AA19" s="5" t="str">
        <f>IFERROR(VLOOKUP('Grille d''audit'!AA20,'Med balance BR défavorable'!$A:$C,2,FALSE),"non")</f>
        <v>non</v>
      </c>
      <c r="AB19" s="5" t="str">
        <f>IFERROR(VLOOKUP('Grille d''audit'!AB20,'Med balance BR défavorable'!$A:$C,2,FALSE),"non")</f>
        <v>non</v>
      </c>
      <c r="AC19" s="5" t="str">
        <f>IFERROR(VLOOKUP('Grille d''audit'!AC20,'Med balance BR défavorable'!$A:$C,2,FALSE),"non")</f>
        <v>non</v>
      </c>
      <c r="AD19" s="5" t="str">
        <f>IFERROR(VLOOKUP('Grille d''audit'!AD20,'Med balance BR défavorable'!$A:$C,2,FALSE),"non")</f>
        <v>non</v>
      </c>
      <c r="AE19" s="5" t="str">
        <f>IFERROR(VLOOKUP('Grille d''audit'!AE20,'Med balance BR défavorable'!$A:$C,2,FALSE),"non")</f>
        <v>non</v>
      </c>
    </row>
    <row r="20" spans="1:31" x14ac:dyDescent="0.3">
      <c r="A20" s="9" t="s">
        <v>247</v>
      </c>
      <c r="B20" s="5" t="str">
        <f>IFERROR(VLOOKUP('Grille d''audit'!B21,'Med balance BR défavorable'!$A:$C,2,FALSE),"non")</f>
        <v>non</v>
      </c>
      <c r="C20" s="5" t="str">
        <f>IFERROR(VLOOKUP('Grille d''audit'!C21,'Med balance BR défavorable'!$A:$C,2,FALSE),"non")</f>
        <v>non</v>
      </c>
      <c r="D20" s="5" t="str">
        <f>IFERROR(VLOOKUP('Grille d''audit'!D21,'Med balance BR défavorable'!$A:$C,2,FALSE),"non")</f>
        <v>non</v>
      </c>
      <c r="E20" s="5" t="str">
        <f>IFERROR(VLOOKUP('Grille d''audit'!E21,'Med balance BR défavorable'!$A:$C,2,FALSE),"non")</f>
        <v>non</v>
      </c>
      <c r="F20" s="5" t="str">
        <f>IFERROR(VLOOKUP('Grille d''audit'!F21,'Med balance BR défavorable'!$A:$C,2,FALSE),"non")</f>
        <v>non</v>
      </c>
      <c r="G20" s="5" t="str">
        <f>IFERROR(VLOOKUP('Grille d''audit'!G21,'Med balance BR défavorable'!$A:$C,2,FALSE),"non")</f>
        <v>non</v>
      </c>
      <c r="H20" s="5" t="str">
        <f>IFERROR(VLOOKUP('Grille d''audit'!H21,'Med balance BR défavorable'!$A:$C,2,FALSE),"non")</f>
        <v>non</v>
      </c>
      <c r="I20" s="5" t="str">
        <f>IFERROR(VLOOKUP('Grille d''audit'!I21,'Med balance BR défavorable'!$A:$C,2,FALSE),"non")</f>
        <v>non</v>
      </c>
      <c r="J20" s="5" t="str">
        <f>IFERROR(VLOOKUP('Grille d''audit'!J21,'Med balance BR défavorable'!$A:$C,2,FALSE),"non")</f>
        <v>non</v>
      </c>
      <c r="K20" s="5" t="str">
        <f>IFERROR(VLOOKUP('Grille d''audit'!K21,'Med balance BR défavorable'!$A:$C,2,FALSE),"non")</f>
        <v>non</v>
      </c>
      <c r="L20" s="5" t="str">
        <f>IFERROR(VLOOKUP('Grille d''audit'!L21,'Med balance BR défavorable'!$A:$C,2,FALSE),"non")</f>
        <v>non</v>
      </c>
      <c r="M20" s="5" t="str">
        <f>IFERROR(VLOOKUP('Grille d''audit'!M21,'Med balance BR défavorable'!$A:$C,2,FALSE),"non")</f>
        <v>non</v>
      </c>
      <c r="N20" s="5" t="str">
        <f>IFERROR(VLOOKUP('Grille d''audit'!N21,'Med balance BR défavorable'!$A:$C,2,FALSE),"non")</f>
        <v>non</v>
      </c>
      <c r="O20" s="5" t="str">
        <f>IFERROR(VLOOKUP('Grille d''audit'!O21,'Med balance BR défavorable'!$A:$C,2,FALSE),"non")</f>
        <v>non</v>
      </c>
      <c r="P20" s="5" t="str">
        <f>IFERROR(VLOOKUP('Grille d''audit'!P21,'Med balance BR défavorable'!$A:$C,2,FALSE),"non")</f>
        <v>non</v>
      </c>
      <c r="Q20" s="5" t="str">
        <f>IFERROR(VLOOKUP('Grille d''audit'!Q21,'Med balance BR défavorable'!$A:$C,2,FALSE),"non")</f>
        <v>non</v>
      </c>
      <c r="R20" s="5" t="str">
        <f>IFERROR(VLOOKUP('Grille d''audit'!R21,'Med balance BR défavorable'!$A:$C,2,FALSE),"non")</f>
        <v>non</v>
      </c>
      <c r="S20" s="5" t="str">
        <f>IFERROR(VLOOKUP('Grille d''audit'!S21,'Med balance BR défavorable'!$A:$C,2,FALSE),"non")</f>
        <v>non</v>
      </c>
      <c r="T20" s="5" t="str">
        <f>IFERROR(VLOOKUP('Grille d''audit'!T21,'Med balance BR défavorable'!$A:$C,2,FALSE),"non")</f>
        <v>non</v>
      </c>
      <c r="U20" s="5" t="str">
        <f>IFERROR(VLOOKUP('Grille d''audit'!U21,'Med balance BR défavorable'!$A:$C,2,FALSE),"non")</f>
        <v>non</v>
      </c>
      <c r="V20" s="5" t="str">
        <f>IFERROR(VLOOKUP('Grille d''audit'!V21,'Med balance BR défavorable'!$A:$C,2,FALSE),"non")</f>
        <v>non</v>
      </c>
      <c r="W20" s="5" t="str">
        <f>IFERROR(VLOOKUP('Grille d''audit'!W21,'Med balance BR défavorable'!$A:$C,2,FALSE),"non")</f>
        <v>non</v>
      </c>
      <c r="X20" s="5" t="str">
        <f>IFERROR(VLOOKUP('Grille d''audit'!X21,'Med balance BR défavorable'!$A:$C,2,FALSE),"non")</f>
        <v>non</v>
      </c>
      <c r="Y20" s="5" t="str">
        <f>IFERROR(VLOOKUP('Grille d''audit'!Y21,'Med balance BR défavorable'!$A:$C,2,FALSE),"non")</f>
        <v>non</v>
      </c>
      <c r="Z20" s="5" t="str">
        <f>IFERROR(VLOOKUP('Grille d''audit'!Z21,'Med balance BR défavorable'!$A:$C,2,FALSE),"non")</f>
        <v>non</v>
      </c>
      <c r="AA20" s="5" t="str">
        <f>IFERROR(VLOOKUP('Grille d''audit'!AA21,'Med balance BR défavorable'!$A:$C,2,FALSE),"non")</f>
        <v>non</v>
      </c>
      <c r="AB20" s="5" t="str">
        <f>IFERROR(VLOOKUP('Grille d''audit'!AB21,'Med balance BR défavorable'!$A:$C,2,FALSE),"non")</f>
        <v>non</v>
      </c>
      <c r="AC20" s="5" t="str">
        <f>IFERROR(VLOOKUP('Grille d''audit'!AC21,'Med balance BR défavorable'!$A:$C,2,FALSE),"non")</f>
        <v>non</v>
      </c>
      <c r="AD20" s="5" t="str">
        <f>IFERROR(VLOOKUP('Grille d''audit'!AD21,'Med balance BR défavorable'!$A:$C,2,FALSE),"non")</f>
        <v>non</v>
      </c>
      <c r="AE20" s="5" t="str">
        <f>IFERROR(VLOOKUP('Grille d''audit'!AE21,'Med balance BR défavorable'!$A:$C,2,FALSE),"non")</f>
        <v>non</v>
      </c>
    </row>
    <row r="21" spans="1:31" x14ac:dyDescent="0.3">
      <c r="A21" s="9" t="s">
        <v>248</v>
      </c>
      <c r="B21" s="5" t="str">
        <f>IFERROR(VLOOKUP('Grille d''audit'!B22,'Med balance BR défavorable'!$A:$C,2,FALSE),"non")</f>
        <v>non</v>
      </c>
      <c r="C21" s="5" t="str">
        <f>IFERROR(VLOOKUP('Grille d''audit'!C22,'Med balance BR défavorable'!$A:$C,2,FALSE),"non")</f>
        <v>non</v>
      </c>
      <c r="D21" s="5" t="str">
        <f>IFERROR(VLOOKUP('Grille d''audit'!D22,'Med balance BR défavorable'!$A:$C,2,FALSE),"non")</f>
        <v>non</v>
      </c>
      <c r="E21" s="5" t="str">
        <f>IFERROR(VLOOKUP('Grille d''audit'!E22,'Med balance BR défavorable'!$A:$C,2,FALSE),"non")</f>
        <v>non</v>
      </c>
      <c r="F21" s="5" t="str">
        <f>IFERROR(VLOOKUP('Grille d''audit'!F22,'Med balance BR défavorable'!$A:$C,2,FALSE),"non")</f>
        <v>non</v>
      </c>
      <c r="G21" s="5" t="str">
        <f>IFERROR(VLOOKUP('Grille d''audit'!G22,'Med balance BR défavorable'!$A:$C,2,FALSE),"non")</f>
        <v>non</v>
      </c>
      <c r="H21" s="5" t="str">
        <f>IFERROR(VLOOKUP('Grille d''audit'!H22,'Med balance BR défavorable'!$A:$C,2,FALSE),"non")</f>
        <v>non</v>
      </c>
      <c r="I21" s="5" t="str">
        <f>IFERROR(VLOOKUP('Grille d''audit'!I22,'Med balance BR défavorable'!$A:$C,2,FALSE),"non")</f>
        <v>non</v>
      </c>
      <c r="J21" s="5" t="str">
        <f>IFERROR(VLOOKUP('Grille d''audit'!J22,'Med balance BR défavorable'!$A:$C,2,FALSE),"non")</f>
        <v>non</v>
      </c>
      <c r="K21" s="5" t="str">
        <f>IFERROR(VLOOKUP('Grille d''audit'!K22,'Med balance BR défavorable'!$A:$C,2,FALSE),"non")</f>
        <v>non</v>
      </c>
      <c r="L21" s="5" t="str">
        <f>IFERROR(VLOOKUP('Grille d''audit'!L22,'Med balance BR défavorable'!$A:$C,2,FALSE),"non")</f>
        <v>non</v>
      </c>
      <c r="M21" s="5" t="str">
        <f>IFERROR(VLOOKUP('Grille d''audit'!M22,'Med balance BR défavorable'!$A:$C,2,FALSE),"non")</f>
        <v>non</v>
      </c>
      <c r="N21" s="5" t="str">
        <f>IFERROR(VLOOKUP('Grille d''audit'!N22,'Med balance BR défavorable'!$A:$C,2,FALSE),"non")</f>
        <v>non</v>
      </c>
      <c r="O21" s="5" t="str">
        <f>IFERROR(VLOOKUP('Grille d''audit'!O22,'Med balance BR défavorable'!$A:$C,2,FALSE),"non")</f>
        <v>non</v>
      </c>
      <c r="P21" s="5" t="str">
        <f>IFERROR(VLOOKUP('Grille d''audit'!P22,'Med balance BR défavorable'!$A:$C,2,FALSE),"non")</f>
        <v>non</v>
      </c>
      <c r="Q21" s="5" t="str">
        <f>IFERROR(VLOOKUP('Grille d''audit'!Q22,'Med balance BR défavorable'!$A:$C,2,FALSE),"non")</f>
        <v>non</v>
      </c>
      <c r="R21" s="5" t="str">
        <f>IFERROR(VLOOKUP('Grille d''audit'!R22,'Med balance BR défavorable'!$A:$C,2,FALSE),"non")</f>
        <v>non</v>
      </c>
      <c r="S21" s="5" t="str">
        <f>IFERROR(VLOOKUP('Grille d''audit'!S22,'Med balance BR défavorable'!$A:$C,2,FALSE),"non")</f>
        <v>non</v>
      </c>
      <c r="T21" s="5" t="str">
        <f>IFERROR(VLOOKUP('Grille d''audit'!T22,'Med balance BR défavorable'!$A:$C,2,FALSE),"non")</f>
        <v>non</v>
      </c>
      <c r="U21" s="5" t="str">
        <f>IFERROR(VLOOKUP('Grille d''audit'!U22,'Med balance BR défavorable'!$A:$C,2,FALSE),"non")</f>
        <v>non</v>
      </c>
      <c r="V21" s="5" t="str">
        <f>IFERROR(VLOOKUP('Grille d''audit'!V22,'Med balance BR défavorable'!$A:$C,2,FALSE),"non")</f>
        <v>non</v>
      </c>
      <c r="W21" s="5" t="str">
        <f>IFERROR(VLOOKUP('Grille d''audit'!W22,'Med balance BR défavorable'!$A:$C,2,FALSE),"non")</f>
        <v>non</v>
      </c>
      <c r="X21" s="5" t="str">
        <f>IFERROR(VLOOKUP('Grille d''audit'!X22,'Med balance BR défavorable'!$A:$C,2,FALSE),"non")</f>
        <v>non</v>
      </c>
      <c r="Y21" s="5" t="str">
        <f>IFERROR(VLOOKUP('Grille d''audit'!Y22,'Med balance BR défavorable'!$A:$C,2,FALSE),"non")</f>
        <v>non</v>
      </c>
      <c r="Z21" s="5" t="str">
        <f>IFERROR(VLOOKUP('Grille d''audit'!Z22,'Med balance BR défavorable'!$A:$C,2,FALSE),"non")</f>
        <v>non</v>
      </c>
      <c r="AA21" s="5" t="str">
        <f>IFERROR(VLOOKUP('Grille d''audit'!AA22,'Med balance BR défavorable'!$A:$C,2,FALSE),"non")</f>
        <v>non</v>
      </c>
      <c r="AB21" s="5" t="str">
        <f>IFERROR(VLOOKUP('Grille d''audit'!AB22,'Med balance BR défavorable'!$A:$C,2,FALSE),"non")</f>
        <v>non</v>
      </c>
      <c r="AC21" s="5" t="str">
        <f>IFERROR(VLOOKUP('Grille d''audit'!AC22,'Med balance BR défavorable'!$A:$C,2,FALSE),"non")</f>
        <v>non</v>
      </c>
      <c r="AD21" s="5" t="str">
        <f>IFERROR(VLOOKUP('Grille d''audit'!AD22,'Med balance BR défavorable'!$A:$C,2,FALSE),"non")</f>
        <v>non</v>
      </c>
      <c r="AE21" s="5" t="str">
        <f>IFERROR(VLOOKUP('Grille d''audit'!AE22,'Med balance BR défavorable'!$A:$C,2,FALSE),"non")</f>
        <v>non</v>
      </c>
    </row>
    <row r="22" spans="1:31" x14ac:dyDescent="0.3">
      <c r="A22" s="9" t="s">
        <v>249</v>
      </c>
      <c r="B22" s="5" t="str">
        <f>IFERROR(VLOOKUP('Grille d''audit'!B23,'Med balance BR défavorable'!$A:$C,2,FALSE),"non")</f>
        <v>non</v>
      </c>
      <c r="C22" s="5" t="str">
        <f>IFERROR(VLOOKUP('Grille d''audit'!C23,'Med balance BR défavorable'!$A:$C,2,FALSE),"non")</f>
        <v>non</v>
      </c>
      <c r="D22" s="5" t="str">
        <f>IFERROR(VLOOKUP('Grille d''audit'!D23,'Med balance BR défavorable'!$A:$C,2,FALSE),"non")</f>
        <v>non</v>
      </c>
      <c r="E22" s="5" t="str">
        <f>IFERROR(VLOOKUP('Grille d''audit'!E23,'Med balance BR défavorable'!$A:$C,2,FALSE),"non")</f>
        <v>non</v>
      </c>
      <c r="F22" s="5" t="str">
        <f>IFERROR(VLOOKUP('Grille d''audit'!F23,'Med balance BR défavorable'!$A:$C,2,FALSE),"non")</f>
        <v>non</v>
      </c>
      <c r="G22" s="5" t="str">
        <f>IFERROR(VLOOKUP('Grille d''audit'!G23,'Med balance BR défavorable'!$A:$C,2,FALSE),"non")</f>
        <v>non</v>
      </c>
      <c r="H22" s="5" t="str">
        <f>IFERROR(VLOOKUP('Grille d''audit'!H23,'Med balance BR défavorable'!$A:$C,2,FALSE),"non")</f>
        <v>non</v>
      </c>
      <c r="I22" s="5" t="str">
        <f>IFERROR(VLOOKUP('Grille d''audit'!I23,'Med balance BR défavorable'!$A:$C,2,FALSE),"non")</f>
        <v>non</v>
      </c>
      <c r="J22" s="5" t="str">
        <f>IFERROR(VLOOKUP('Grille d''audit'!J23,'Med balance BR défavorable'!$A:$C,2,FALSE),"non")</f>
        <v>non</v>
      </c>
      <c r="K22" s="5" t="str">
        <f>IFERROR(VLOOKUP('Grille d''audit'!K23,'Med balance BR défavorable'!$A:$C,2,FALSE),"non")</f>
        <v>non</v>
      </c>
      <c r="L22" s="5" t="str">
        <f>IFERROR(VLOOKUP('Grille d''audit'!L23,'Med balance BR défavorable'!$A:$C,2,FALSE),"non")</f>
        <v>non</v>
      </c>
      <c r="M22" s="5" t="str">
        <f>IFERROR(VLOOKUP('Grille d''audit'!M23,'Med balance BR défavorable'!$A:$C,2,FALSE),"non")</f>
        <v>non</v>
      </c>
      <c r="N22" s="5" t="str">
        <f>IFERROR(VLOOKUP('Grille d''audit'!N23,'Med balance BR défavorable'!$A:$C,2,FALSE),"non")</f>
        <v>non</v>
      </c>
      <c r="O22" s="5" t="str">
        <f>IFERROR(VLOOKUP('Grille d''audit'!O23,'Med balance BR défavorable'!$A:$C,2,FALSE),"non")</f>
        <v>non</v>
      </c>
      <c r="P22" s="5" t="str">
        <f>IFERROR(VLOOKUP('Grille d''audit'!P23,'Med balance BR défavorable'!$A:$C,2,FALSE),"non")</f>
        <v>non</v>
      </c>
      <c r="Q22" s="5" t="str">
        <f>IFERROR(VLOOKUP('Grille d''audit'!Q23,'Med balance BR défavorable'!$A:$C,2,FALSE),"non")</f>
        <v>non</v>
      </c>
      <c r="R22" s="5" t="str">
        <f>IFERROR(VLOOKUP('Grille d''audit'!R23,'Med balance BR défavorable'!$A:$C,2,FALSE),"non")</f>
        <v>non</v>
      </c>
      <c r="S22" s="5" t="str">
        <f>IFERROR(VLOOKUP('Grille d''audit'!S23,'Med balance BR défavorable'!$A:$C,2,FALSE),"non")</f>
        <v>non</v>
      </c>
      <c r="T22" s="5" t="str">
        <f>IFERROR(VLOOKUP('Grille d''audit'!T23,'Med balance BR défavorable'!$A:$C,2,FALSE),"non")</f>
        <v>non</v>
      </c>
      <c r="U22" s="5" t="str">
        <f>IFERROR(VLOOKUP('Grille d''audit'!U23,'Med balance BR défavorable'!$A:$C,2,FALSE),"non")</f>
        <v>non</v>
      </c>
      <c r="V22" s="5" t="str">
        <f>IFERROR(VLOOKUP('Grille d''audit'!V23,'Med balance BR défavorable'!$A:$C,2,FALSE),"non")</f>
        <v>non</v>
      </c>
      <c r="W22" s="5" t="str">
        <f>IFERROR(VLOOKUP('Grille d''audit'!W23,'Med balance BR défavorable'!$A:$C,2,FALSE),"non")</f>
        <v>non</v>
      </c>
      <c r="X22" s="5" t="str">
        <f>IFERROR(VLOOKUP('Grille d''audit'!X23,'Med balance BR défavorable'!$A:$C,2,FALSE),"non")</f>
        <v>non</v>
      </c>
      <c r="Y22" s="5" t="str">
        <f>IFERROR(VLOOKUP('Grille d''audit'!Y23,'Med balance BR défavorable'!$A:$C,2,FALSE),"non")</f>
        <v>non</v>
      </c>
      <c r="Z22" s="5" t="str">
        <f>IFERROR(VLOOKUP('Grille d''audit'!Z23,'Med balance BR défavorable'!$A:$C,2,FALSE),"non")</f>
        <v>non</v>
      </c>
      <c r="AA22" s="5" t="str">
        <f>IFERROR(VLOOKUP('Grille d''audit'!AA23,'Med balance BR défavorable'!$A:$C,2,FALSE),"non")</f>
        <v>non</v>
      </c>
      <c r="AB22" s="5" t="str">
        <f>IFERROR(VLOOKUP('Grille d''audit'!AB23,'Med balance BR défavorable'!$A:$C,2,FALSE),"non")</f>
        <v>non</v>
      </c>
      <c r="AC22" s="5" t="str">
        <f>IFERROR(VLOOKUP('Grille d''audit'!AC23,'Med balance BR défavorable'!$A:$C,2,FALSE),"non")</f>
        <v>non</v>
      </c>
      <c r="AD22" s="5" t="str">
        <f>IFERROR(VLOOKUP('Grille d''audit'!AD23,'Med balance BR défavorable'!$A:$C,2,FALSE),"non")</f>
        <v>non</v>
      </c>
      <c r="AE22" s="5" t="str">
        <f>IFERROR(VLOOKUP('Grille d''audit'!AE23,'Med balance BR défavorable'!$A:$C,2,FALSE),"non")</f>
        <v>non</v>
      </c>
    </row>
    <row r="23" spans="1:31" x14ac:dyDescent="0.3">
      <c r="A23" s="10" t="s">
        <v>280</v>
      </c>
      <c r="B23" s="11">
        <f>COUNTIF(B$3:B$22,"oui")</f>
        <v>0</v>
      </c>
      <c r="C23" s="11">
        <f t="shared" ref="C23:AE23" si="0">COUNTIF(C$3:C$22,"oui")</f>
        <v>0</v>
      </c>
      <c r="D23" s="11">
        <f t="shared" si="0"/>
        <v>0</v>
      </c>
      <c r="E23" s="11">
        <f t="shared" si="0"/>
        <v>0</v>
      </c>
      <c r="F23" s="11">
        <f t="shared" si="0"/>
        <v>0</v>
      </c>
      <c r="G23" s="11">
        <f t="shared" si="0"/>
        <v>0</v>
      </c>
      <c r="H23" s="11">
        <f t="shared" si="0"/>
        <v>0</v>
      </c>
      <c r="I23" s="11">
        <f t="shared" si="0"/>
        <v>0</v>
      </c>
      <c r="J23" s="11">
        <f t="shared" si="0"/>
        <v>0</v>
      </c>
      <c r="K23" s="11">
        <f t="shared" si="0"/>
        <v>0</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1">
        <f t="shared" si="0"/>
        <v>0</v>
      </c>
      <c r="AD23" s="11">
        <f t="shared" si="0"/>
        <v>0</v>
      </c>
      <c r="AE23" s="11">
        <f t="shared" si="0"/>
        <v>0</v>
      </c>
    </row>
    <row r="25" spans="1:31" ht="18.75" customHeight="1" x14ac:dyDescent="0.3">
      <c r="A25" s="135" t="s">
        <v>286</v>
      </c>
      <c r="B25" s="136"/>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row>
    <row r="26" spans="1:31" ht="15.75" customHeight="1" x14ac:dyDescent="0.3">
      <c r="A26" s="7"/>
      <c r="B26" s="8" t="s">
        <v>250</v>
      </c>
      <c r="C26" s="8" t="s">
        <v>251</v>
      </c>
      <c r="D26" s="8" t="s">
        <v>252</v>
      </c>
      <c r="E26" s="8" t="s">
        <v>253</v>
      </c>
      <c r="F26" s="8" t="s">
        <v>254</v>
      </c>
      <c r="G26" s="8" t="s">
        <v>255</v>
      </c>
      <c r="H26" s="8" t="s">
        <v>256</v>
      </c>
      <c r="I26" s="8" t="s">
        <v>257</v>
      </c>
      <c r="J26" s="8" t="s">
        <v>258</v>
      </c>
      <c r="K26" s="8" t="s">
        <v>259</v>
      </c>
      <c r="L26" s="8" t="s">
        <v>260</v>
      </c>
      <c r="M26" s="8" t="s">
        <v>261</v>
      </c>
      <c r="N26" s="8" t="s">
        <v>262</v>
      </c>
      <c r="O26" s="8" t="s">
        <v>263</v>
      </c>
      <c r="P26" s="8" t="s">
        <v>264</v>
      </c>
      <c r="Q26" s="8" t="s">
        <v>265</v>
      </c>
      <c r="R26" s="8" t="s">
        <v>266</v>
      </c>
      <c r="S26" s="8" t="s">
        <v>267</v>
      </c>
      <c r="T26" s="8" t="s">
        <v>268</v>
      </c>
      <c r="U26" s="8" t="s">
        <v>269</v>
      </c>
      <c r="V26" s="8" t="s">
        <v>270</v>
      </c>
      <c r="W26" s="8" t="s">
        <v>271</v>
      </c>
      <c r="X26" s="8" t="s">
        <v>272</v>
      </c>
      <c r="Y26" s="8" t="s">
        <v>273</v>
      </c>
      <c r="Z26" s="8" t="s">
        <v>274</v>
      </c>
      <c r="AA26" s="8" t="s">
        <v>275</v>
      </c>
      <c r="AB26" s="8" t="s">
        <v>276</v>
      </c>
      <c r="AC26" s="8" t="s">
        <v>277</v>
      </c>
      <c r="AD26" s="8" t="s">
        <v>278</v>
      </c>
      <c r="AE26" s="8" t="s">
        <v>279</v>
      </c>
    </row>
    <row r="27" spans="1:31" x14ac:dyDescent="0.3">
      <c r="A27" s="9" t="s">
        <v>230</v>
      </c>
      <c r="B27" s="5" t="str">
        <f>IFERROR(VLOOKUP('Grille d''audit'!B4,'Med balance BR défavorable'!$A:$C,3,FALSE),"non")</f>
        <v>non</v>
      </c>
      <c r="C27" s="5" t="str">
        <f>IFERROR(VLOOKUP('Grille d''audit'!C4,'Med balance BR défavorable'!$A:$C,3,FALSE),"non")</f>
        <v>non</v>
      </c>
      <c r="D27" s="5" t="str">
        <f>IFERROR(VLOOKUP('Grille d''audit'!D4,'Med balance BR défavorable'!$A:$C,3,FALSE),"non")</f>
        <v>non</v>
      </c>
      <c r="E27" s="5" t="str">
        <f>IFERROR(VLOOKUP('Grille d''audit'!E4,'Med balance BR défavorable'!$A:$C,3,FALSE),"non")</f>
        <v>non</v>
      </c>
      <c r="F27" s="5" t="str">
        <f>IFERROR(VLOOKUP('Grille d''audit'!F4,'Med balance BR défavorable'!$A:$C,3,FALSE),"non")</f>
        <v>non</v>
      </c>
      <c r="G27" s="5" t="str">
        <f>IFERROR(VLOOKUP('Grille d''audit'!G4,'Med balance BR défavorable'!$A:$C,3,FALSE),"non")</f>
        <v>non</v>
      </c>
      <c r="H27" s="5" t="str">
        <f>IFERROR(VLOOKUP('Grille d''audit'!H4,'Med balance BR défavorable'!$A:$C,3,FALSE),"non")</f>
        <v>non</v>
      </c>
      <c r="I27" s="5" t="str">
        <f>IFERROR(VLOOKUP('Grille d''audit'!I4,'Med balance BR défavorable'!$A:$C,3,FALSE),"non")</f>
        <v>non</v>
      </c>
      <c r="J27" s="5" t="str">
        <f>IFERROR(VLOOKUP('Grille d''audit'!J4,'Med balance BR défavorable'!$A:$C,3,FALSE),"non")</f>
        <v>non</v>
      </c>
      <c r="K27" s="5" t="str">
        <f>IFERROR(VLOOKUP('Grille d''audit'!K4,'Med balance BR défavorable'!$A:$C,3,FALSE),"non")</f>
        <v>non</v>
      </c>
      <c r="L27" s="5" t="str">
        <f>IFERROR(VLOOKUP('Grille d''audit'!L4,'Med balance BR défavorable'!$A:$C,3,FALSE),"non")</f>
        <v>non</v>
      </c>
      <c r="M27" s="5" t="str">
        <f>IFERROR(VLOOKUP('Grille d''audit'!M4,'Med balance BR défavorable'!$A:$C,3,FALSE),"non")</f>
        <v>non</v>
      </c>
      <c r="N27" s="5" t="str">
        <f>IFERROR(VLOOKUP('Grille d''audit'!N4,'Med balance BR défavorable'!$A:$C,3,FALSE),"non")</f>
        <v>non</v>
      </c>
      <c r="O27" s="5" t="str">
        <f>IFERROR(VLOOKUP('Grille d''audit'!O4,'Med balance BR défavorable'!$A:$C,3,FALSE),"non")</f>
        <v>non</v>
      </c>
      <c r="P27" s="5" t="str">
        <f>IFERROR(VLOOKUP('Grille d''audit'!P4,'Med balance BR défavorable'!$A:$C,3,FALSE),"non")</f>
        <v>non</v>
      </c>
      <c r="Q27" s="5" t="str">
        <f>IFERROR(VLOOKUP('Grille d''audit'!Q4,'Med balance BR défavorable'!$A:$C,3,FALSE),"non")</f>
        <v>non</v>
      </c>
      <c r="R27" s="5" t="str">
        <f>IFERROR(VLOOKUP('Grille d''audit'!R4,'Med balance BR défavorable'!$A:$C,3,FALSE),"non")</f>
        <v>non</v>
      </c>
      <c r="S27" s="5" t="str">
        <f>IFERROR(VLOOKUP('Grille d''audit'!S4,'Med balance BR défavorable'!$A:$C,3,FALSE),"non")</f>
        <v>non</v>
      </c>
      <c r="T27" s="5" t="str">
        <f>IFERROR(VLOOKUP('Grille d''audit'!T4,'Med balance BR défavorable'!$A:$C,3,FALSE),"non")</f>
        <v>non</v>
      </c>
      <c r="U27" s="5" t="str">
        <f>IFERROR(VLOOKUP('Grille d''audit'!U4,'Med balance BR défavorable'!$A:$C,3,FALSE),"non")</f>
        <v>non</v>
      </c>
      <c r="V27" s="5" t="str">
        <f>IFERROR(VLOOKUP('Grille d''audit'!V4,'Med balance BR défavorable'!$A:$C,3,FALSE),"non")</f>
        <v>non</v>
      </c>
      <c r="W27" s="5" t="str">
        <f>IFERROR(VLOOKUP('Grille d''audit'!W4,'Med balance BR défavorable'!$A:$C,3,FALSE),"non")</f>
        <v>non</v>
      </c>
      <c r="X27" s="5" t="str">
        <f>IFERROR(VLOOKUP('Grille d''audit'!X4,'Med balance BR défavorable'!$A:$C,3,FALSE),"non")</f>
        <v>non</v>
      </c>
      <c r="Y27" s="5" t="str">
        <f>IFERROR(VLOOKUP('Grille d''audit'!Y4,'Med balance BR défavorable'!$A:$C,3,FALSE),"non")</f>
        <v>non</v>
      </c>
      <c r="Z27" s="5" t="str">
        <f>IFERROR(VLOOKUP('Grille d''audit'!Z4,'Med balance BR défavorable'!$A:$C,3,FALSE),"non")</f>
        <v>non</v>
      </c>
      <c r="AA27" s="5" t="str">
        <f>IFERROR(VLOOKUP('Grille d''audit'!AA4,'Med balance BR défavorable'!$A:$C,3,FALSE),"non")</f>
        <v>non</v>
      </c>
      <c r="AB27" s="5" t="str">
        <f>IFERROR(VLOOKUP('Grille d''audit'!AB4,'Med balance BR défavorable'!$A:$C,3,FALSE),"non")</f>
        <v>non</v>
      </c>
      <c r="AC27" s="5" t="str">
        <f>IFERROR(VLOOKUP('Grille d''audit'!AC4,'Med balance BR défavorable'!$A:$C,3,FALSE),"non")</f>
        <v>non</v>
      </c>
      <c r="AD27" s="5" t="str">
        <f>IFERROR(VLOOKUP('Grille d''audit'!AD4,'Med balance BR défavorable'!$A:$C,3,FALSE),"non")</f>
        <v>non</v>
      </c>
      <c r="AE27" s="5" t="str">
        <f>IFERROR(VLOOKUP('Grille d''audit'!AE4,'Med balance BR défavorable'!$A:$C,3,FALSE),"non")</f>
        <v>non</v>
      </c>
    </row>
    <row r="28" spans="1:31" x14ac:dyDescent="0.3">
      <c r="A28" s="9" t="s">
        <v>231</v>
      </c>
      <c r="B28" s="5" t="str">
        <f>IFERROR(VLOOKUP('Grille d''audit'!B5,'Med balance BR défavorable'!$A:$C,3,FALSE),"non")</f>
        <v>non</v>
      </c>
      <c r="C28" s="5" t="str">
        <f>IFERROR(VLOOKUP('Grille d''audit'!C5,'Med balance BR défavorable'!$A:$C,3,FALSE),"non")</f>
        <v>non</v>
      </c>
      <c r="D28" s="5" t="str">
        <f>IFERROR(VLOOKUP('Grille d''audit'!D5,'Med balance BR défavorable'!$A:$C,3,FALSE),"non")</f>
        <v>non</v>
      </c>
      <c r="E28" s="5" t="str">
        <f>IFERROR(VLOOKUP('Grille d''audit'!E5,'Med balance BR défavorable'!$A:$C,3,FALSE),"non")</f>
        <v>non</v>
      </c>
      <c r="F28" s="5" t="str">
        <f>IFERROR(VLOOKUP('Grille d''audit'!F5,'Med balance BR défavorable'!$A:$C,3,FALSE),"non")</f>
        <v>non</v>
      </c>
      <c r="G28" s="5" t="str">
        <f>IFERROR(VLOOKUP('Grille d''audit'!G5,'Med balance BR défavorable'!$A:$C,3,FALSE),"non")</f>
        <v>non</v>
      </c>
      <c r="H28" s="5" t="str">
        <f>IFERROR(VLOOKUP('Grille d''audit'!H5,'Med balance BR défavorable'!$A:$C,3,FALSE),"non")</f>
        <v>non</v>
      </c>
      <c r="I28" s="5" t="str">
        <f>IFERROR(VLOOKUP('Grille d''audit'!I5,'Med balance BR défavorable'!$A:$C,3,FALSE),"non")</f>
        <v>non</v>
      </c>
      <c r="J28" s="5" t="str">
        <f>IFERROR(VLOOKUP('Grille d''audit'!J5,'Med balance BR défavorable'!$A:$C,3,FALSE),"non")</f>
        <v>non</v>
      </c>
      <c r="K28" s="5" t="str">
        <f>IFERROR(VLOOKUP('Grille d''audit'!K5,'Med balance BR défavorable'!$A:$C,3,FALSE),"non")</f>
        <v>non</v>
      </c>
      <c r="L28" s="5" t="str">
        <f>IFERROR(VLOOKUP('Grille d''audit'!L5,'Med balance BR défavorable'!$A:$C,3,FALSE),"non")</f>
        <v>non</v>
      </c>
      <c r="M28" s="5" t="str">
        <f>IFERROR(VLOOKUP('Grille d''audit'!M5,'Med balance BR défavorable'!$A:$C,3,FALSE),"non")</f>
        <v>non</v>
      </c>
      <c r="N28" s="5" t="str">
        <f>IFERROR(VLOOKUP('Grille d''audit'!N5,'Med balance BR défavorable'!$A:$C,3,FALSE),"non")</f>
        <v>non</v>
      </c>
      <c r="O28" s="5" t="str">
        <f>IFERROR(VLOOKUP('Grille d''audit'!O5,'Med balance BR défavorable'!$A:$C,3,FALSE),"non")</f>
        <v>non</v>
      </c>
      <c r="P28" s="5" t="str">
        <f>IFERROR(VLOOKUP('Grille d''audit'!P5,'Med balance BR défavorable'!$A:$C,3,FALSE),"non")</f>
        <v>non</v>
      </c>
      <c r="Q28" s="5" t="str">
        <f>IFERROR(VLOOKUP('Grille d''audit'!Q5,'Med balance BR défavorable'!$A:$C,3,FALSE),"non")</f>
        <v>non</v>
      </c>
      <c r="R28" s="5" t="str">
        <f>IFERROR(VLOOKUP('Grille d''audit'!R5,'Med balance BR défavorable'!$A:$C,3,FALSE),"non")</f>
        <v>non</v>
      </c>
      <c r="S28" s="5" t="str">
        <f>IFERROR(VLOOKUP('Grille d''audit'!S5,'Med balance BR défavorable'!$A:$C,3,FALSE),"non")</f>
        <v>non</v>
      </c>
      <c r="T28" s="5" t="str">
        <f>IFERROR(VLOOKUP('Grille d''audit'!T5,'Med balance BR défavorable'!$A:$C,3,FALSE),"non")</f>
        <v>non</v>
      </c>
      <c r="U28" s="5" t="str">
        <f>IFERROR(VLOOKUP('Grille d''audit'!U5,'Med balance BR défavorable'!$A:$C,3,FALSE),"non")</f>
        <v>non</v>
      </c>
      <c r="V28" s="5" t="str">
        <f>IFERROR(VLOOKUP('Grille d''audit'!V5,'Med balance BR défavorable'!$A:$C,3,FALSE),"non")</f>
        <v>non</v>
      </c>
      <c r="W28" s="5" t="str">
        <f>IFERROR(VLOOKUP('Grille d''audit'!W5,'Med balance BR défavorable'!$A:$C,3,FALSE),"non")</f>
        <v>non</v>
      </c>
      <c r="X28" s="5" t="str">
        <f>IFERROR(VLOOKUP('Grille d''audit'!X5,'Med balance BR défavorable'!$A:$C,3,FALSE),"non")</f>
        <v>non</v>
      </c>
      <c r="Y28" s="5" t="str">
        <f>IFERROR(VLOOKUP('Grille d''audit'!Y5,'Med balance BR défavorable'!$A:$C,3,FALSE),"non")</f>
        <v>non</v>
      </c>
      <c r="Z28" s="5" t="str">
        <f>IFERROR(VLOOKUP('Grille d''audit'!Z5,'Med balance BR défavorable'!$A:$C,3,FALSE),"non")</f>
        <v>non</v>
      </c>
      <c r="AA28" s="5" t="str">
        <f>IFERROR(VLOOKUP('Grille d''audit'!AA5,'Med balance BR défavorable'!$A:$C,3,FALSE),"non")</f>
        <v>non</v>
      </c>
      <c r="AB28" s="5" t="str">
        <f>IFERROR(VLOOKUP('Grille d''audit'!AB5,'Med balance BR défavorable'!$A:$C,3,FALSE),"non")</f>
        <v>non</v>
      </c>
      <c r="AC28" s="5" t="str">
        <f>IFERROR(VLOOKUP('Grille d''audit'!AC5,'Med balance BR défavorable'!$A:$C,3,FALSE),"non")</f>
        <v>non</v>
      </c>
      <c r="AD28" s="5" t="str">
        <f>IFERROR(VLOOKUP('Grille d''audit'!AD5,'Med balance BR défavorable'!$A:$C,3,FALSE),"non")</f>
        <v>non</v>
      </c>
      <c r="AE28" s="5" t="str">
        <f>IFERROR(VLOOKUP('Grille d''audit'!AE5,'Med balance BR défavorable'!$A:$C,3,FALSE),"non")</f>
        <v>non</v>
      </c>
    </row>
    <row r="29" spans="1:31" x14ac:dyDescent="0.3">
      <c r="A29" s="9" t="s">
        <v>232</v>
      </c>
      <c r="B29" s="5" t="str">
        <f>IFERROR(VLOOKUP('Grille d''audit'!B6,'Med balance BR défavorable'!$A:$C,3,FALSE),"non")</f>
        <v>non</v>
      </c>
      <c r="C29" s="5" t="str">
        <f>IFERROR(VLOOKUP('Grille d''audit'!C6,'Med balance BR défavorable'!$A:$C,3,FALSE),"non")</f>
        <v>non</v>
      </c>
      <c r="D29" s="5" t="str">
        <f>IFERROR(VLOOKUP('Grille d''audit'!D6,'Med balance BR défavorable'!$A:$C,3,FALSE),"non")</f>
        <v>non</v>
      </c>
      <c r="E29" s="5" t="str">
        <f>IFERROR(VLOOKUP('Grille d''audit'!E6,'Med balance BR défavorable'!$A:$C,3,FALSE),"non")</f>
        <v>non</v>
      </c>
      <c r="F29" s="5" t="str">
        <f>IFERROR(VLOOKUP('Grille d''audit'!F6,'Med balance BR défavorable'!$A:$C,3,FALSE),"non")</f>
        <v>non</v>
      </c>
      <c r="G29" s="5" t="str">
        <f>IFERROR(VLOOKUP('Grille d''audit'!G6,'Med balance BR défavorable'!$A:$C,3,FALSE),"non")</f>
        <v>non</v>
      </c>
      <c r="H29" s="5" t="str">
        <f>IFERROR(VLOOKUP('Grille d''audit'!H6,'Med balance BR défavorable'!$A:$C,3,FALSE),"non")</f>
        <v>non</v>
      </c>
      <c r="I29" s="5" t="str">
        <f>IFERROR(VLOOKUP('Grille d''audit'!I6,'Med balance BR défavorable'!$A:$C,3,FALSE),"non")</f>
        <v>non</v>
      </c>
      <c r="J29" s="5" t="str">
        <f>IFERROR(VLOOKUP('Grille d''audit'!J6,'Med balance BR défavorable'!$A:$C,3,FALSE),"non")</f>
        <v>non</v>
      </c>
      <c r="K29" s="5" t="str">
        <f>IFERROR(VLOOKUP('Grille d''audit'!K6,'Med balance BR défavorable'!$A:$C,3,FALSE),"non")</f>
        <v>non</v>
      </c>
      <c r="L29" s="5" t="str">
        <f>IFERROR(VLOOKUP('Grille d''audit'!L6,'Med balance BR défavorable'!$A:$C,3,FALSE),"non")</f>
        <v>non</v>
      </c>
      <c r="M29" s="5" t="str">
        <f>IFERROR(VLOOKUP('Grille d''audit'!M6,'Med balance BR défavorable'!$A:$C,3,FALSE),"non")</f>
        <v>non</v>
      </c>
      <c r="N29" s="5" t="str">
        <f>IFERROR(VLOOKUP('Grille d''audit'!N6,'Med balance BR défavorable'!$A:$C,3,FALSE),"non")</f>
        <v>non</v>
      </c>
      <c r="O29" s="5" t="str">
        <f>IFERROR(VLOOKUP('Grille d''audit'!O6,'Med balance BR défavorable'!$A:$C,3,FALSE),"non")</f>
        <v>non</v>
      </c>
      <c r="P29" s="5" t="str">
        <f>IFERROR(VLOOKUP('Grille d''audit'!P6,'Med balance BR défavorable'!$A:$C,3,FALSE),"non")</f>
        <v>non</v>
      </c>
      <c r="Q29" s="5" t="str">
        <f>IFERROR(VLOOKUP('Grille d''audit'!Q6,'Med balance BR défavorable'!$A:$C,3,FALSE),"non")</f>
        <v>non</v>
      </c>
      <c r="R29" s="5" t="str">
        <f>IFERROR(VLOOKUP('Grille d''audit'!R6,'Med balance BR défavorable'!$A:$C,3,FALSE),"non")</f>
        <v>non</v>
      </c>
      <c r="S29" s="5" t="str">
        <f>IFERROR(VLOOKUP('Grille d''audit'!S6,'Med balance BR défavorable'!$A:$C,3,FALSE),"non")</f>
        <v>non</v>
      </c>
      <c r="T29" s="5" t="str">
        <f>IFERROR(VLOOKUP('Grille d''audit'!T6,'Med balance BR défavorable'!$A:$C,3,FALSE),"non")</f>
        <v>non</v>
      </c>
      <c r="U29" s="5" t="str">
        <f>IFERROR(VLOOKUP('Grille d''audit'!U6,'Med balance BR défavorable'!$A:$C,3,FALSE),"non")</f>
        <v>non</v>
      </c>
      <c r="V29" s="5" t="str">
        <f>IFERROR(VLOOKUP('Grille d''audit'!V6,'Med balance BR défavorable'!$A:$C,3,FALSE),"non")</f>
        <v>non</v>
      </c>
      <c r="W29" s="5" t="str">
        <f>IFERROR(VLOOKUP('Grille d''audit'!W6,'Med balance BR défavorable'!$A:$C,3,FALSE),"non")</f>
        <v>non</v>
      </c>
      <c r="X29" s="5" t="str">
        <f>IFERROR(VLOOKUP('Grille d''audit'!X6,'Med balance BR défavorable'!$A:$C,3,FALSE),"non")</f>
        <v>non</v>
      </c>
      <c r="Y29" s="5" t="str">
        <f>IFERROR(VLOOKUP('Grille d''audit'!Y6,'Med balance BR défavorable'!$A:$C,3,FALSE),"non")</f>
        <v>non</v>
      </c>
      <c r="Z29" s="5" t="str">
        <f>IFERROR(VLOOKUP('Grille d''audit'!Z6,'Med balance BR défavorable'!$A:$C,3,FALSE),"non")</f>
        <v>non</v>
      </c>
      <c r="AA29" s="5" t="str">
        <f>IFERROR(VLOOKUP('Grille d''audit'!AA6,'Med balance BR défavorable'!$A:$C,3,FALSE),"non")</f>
        <v>non</v>
      </c>
      <c r="AB29" s="5" t="str">
        <f>IFERROR(VLOOKUP('Grille d''audit'!AB6,'Med balance BR défavorable'!$A:$C,3,FALSE),"non")</f>
        <v>non</v>
      </c>
      <c r="AC29" s="5" t="str">
        <f>IFERROR(VLOOKUP('Grille d''audit'!AC6,'Med balance BR défavorable'!$A:$C,3,FALSE),"non")</f>
        <v>non</v>
      </c>
      <c r="AD29" s="5" t="str">
        <f>IFERROR(VLOOKUP('Grille d''audit'!AD6,'Med balance BR défavorable'!$A:$C,3,FALSE),"non")</f>
        <v>non</v>
      </c>
      <c r="AE29" s="5" t="str">
        <f>IFERROR(VLOOKUP('Grille d''audit'!AE6,'Med balance BR défavorable'!$A:$C,3,FALSE),"non")</f>
        <v>non</v>
      </c>
    </row>
    <row r="30" spans="1:31" x14ac:dyDescent="0.3">
      <c r="A30" s="9" t="s">
        <v>233</v>
      </c>
      <c r="B30" s="5" t="str">
        <f>IFERROR(VLOOKUP('Grille d''audit'!B7,'Med balance BR défavorable'!$A:$C,3,FALSE),"non")</f>
        <v>non</v>
      </c>
      <c r="C30" s="5" t="str">
        <f>IFERROR(VLOOKUP('Grille d''audit'!C7,'Med balance BR défavorable'!$A:$C,3,FALSE),"non")</f>
        <v>non</v>
      </c>
      <c r="D30" s="5" t="str">
        <f>IFERROR(VLOOKUP('Grille d''audit'!D7,'Med balance BR défavorable'!$A:$C,3,FALSE),"non")</f>
        <v>non</v>
      </c>
      <c r="E30" s="5" t="str">
        <f>IFERROR(VLOOKUP('Grille d''audit'!E7,'Med balance BR défavorable'!$A:$C,3,FALSE),"non")</f>
        <v>non</v>
      </c>
      <c r="F30" s="5" t="str">
        <f>IFERROR(VLOOKUP('Grille d''audit'!F7,'Med balance BR défavorable'!$A:$C,3,FALSE),"non")</f>
        <v>non</v>
      </c>
      <c r="G30" s="5" t="str">
        <f>IFERROR(VLOOKUP('Grille d''audit'!G7,'Med balance BR défavorable'!$A:$C,3,FALSE),"non")</f>
        <v>non</v>
      </c>
      <c r="H30" s="5" t="str">
        <f>IFERROR(VLOOKUP('Grille d''audit'!H7,'Med balance BR défavorable'!$A:$C,3,FALSE),"non")</f>
        <v>non</v>
      </c>
      <c r="I30" s="5" t="str">
        <f>IFERROR(VLOOKUP('Grille d''audit'!I7,'Med balance BR défavorable'!$A:$C,3,FALSE),"non")</f>
        <v>non</v>
      </c>
      <c r="J30" s="5" t="str">
        <f>IFERROR(VLOOKUP('Grille d''audit'!J7,'Med balance BR défavorable'!$A:$C,3,FALSE),"non")</f>
        <v>non</v>
      </c>
      <c r="K30" s="5" t="str">
        <f>IFERROR(VLOOKUP('Grille d''audit'!K7,'Med balance BR défavorable'!$A:$C,3,FALSE),"non")</f>
        <v>non</v>
      </c>
      <c r="L30" s="5" t="str">
        <f>IFERROR(VLOOKUP('Grille d''audit'!L7,'Med balance BR défavorable'!$A:$C,3,FALSE),"non")</f>
        <v>non</v>
      </c>
      <c r="M30" s="5" t="str">
        <f>IFERROR(VLOOKUP('Grille d''audit'!M7,'Med balance BR défavorable'!$A:$C,3,FALSE),"non")</f>
        <v>non</v>
      </c>
      <c r="N30" s="5" t="str">
        <f>IFERROR(VLOOKUP('Grille d''audit'!N7,'Med balance BR défavorable'!$A:$C,3,FALSE),"non")</f>
        <v>non</v>
      </c>
      <c r="O30" s="5" t="str">
        <f>IFERROR(VLOOKUP('Grille d''audit'!O7,'Med balance BR défavorable'!$A:$C,3,FALSE),"non")</f>
        <v>non</v>
      </c>
      <c r="P30" s="5" t="str">
        <f>IFERROR(VLOOKUP('Grille d''audit'!P7,'Med balance BR défavorable'!$A:$C,3,FALSE),"non")</f>
        <v>non</v>
      </c>
      <c r="Q30" s="5" t="str">
        <f>IFERROR(VLOOKUP('Grille d''audit'!Q7,'Med balance BR défavorable'!$A:$C,3,FALSE),"non")</f>
        <v>non</v>
      </c>
      <c r="R30" s="5" t="str">
        <f>IFERROR(VLOOKUP('Grille d''audit'!R7,'Med balance BR défavorable'!$A:$C,3,FALSE),"non")</f>
        <v>non</v>
      </c>
      <c r="S30" s="5" t="str">
        <f>IFERROR(VLOOKUP('Grille d''audit'!S7,'Med balance BR défavorable'!$A:$C,3,FALSE),"non")</f>
        <v>non</v>
      </c>
      <c r="T30" s="5" t="str">
        <f>IFERROR(VLOOKUP('Grille d''audit'!T7,'Med balance BR défavorable'!$A:$C,3,FALSE),"non")</f>
        <v>non</v>
      </c>
      <c r="U30" s="5" t="str">
        <f>IFERROR(VLOOKUP('Grille d''audit'!U7,'Med balance BR défavorable'!$A:$C,3,FALSE),"non")</f>
        <v>non</v>
      </c>
      <c r="V30" s="5" t="str">
        <f>IFERROR(VLOOKUP('Grille d''audit'!V7,'Med balance BR défavorable'!$A:$C,3,FALSE),"non")</f>
        <v>non</v>
      </c>
      <c r="W30" s="5" t="str">
        <f>IFERROR(VLOOKUP('Grille d''audit'!W7,'Med balance BR défavorable'!$A:$C,3,FALSE),"non")</f>
        <v>non</v>
      </c>
      <c r="X30" s="5" t="str">
        <f>IFERROR(VLOOKUP('Grille d''audit'!X7,'Med balance BR défavorable'!$A:$C,3,FALSE),"non")</f>
        <v>non</v>
      </c>
      <c r="Y30" s="5" t="str">
        <f>IFERROR(VLOOKUP('Grille d''audit'!Y7,'Med balance BR défavorable'!$A:$C,3,FALSE),"non")</f>
        <v>non</v>
      </c>
      <c r="Z30" s="5" t="str">
        <f>IFERROR(VLOOKUP('Grille d''audit'!Z7,'Med balance BR défavorable'!$A:$C,3,FALSE),"non")</f>
        <v>non</v>
      </c>
      <c r="AA30" s="5" t="str">
        <f>IFERROR(VLOOKUP('Grille d''audit'!AA7,'Med balance BR défavorable'!$A:$C,3,FALSE),"non")</f>
        <v>non</v>
      </c>
      <c r="AB30" s="5" t="str">
        <f>IFERROR(VLOOKUP('Grille d''audit'!AB7,'Med balance BR défavorable'!$A:$C,3,FALSE),"non")</f>
        <v>non</v>
      </c>
      <c r="AC30" s="5" t="str">
        <f>IFERROR(VLOOKUP('Grille d''audit'!AC7,'Med balance BR défavorable'!$A:$C,3,FALSE),"non")</f>
        <v>non</v>
      </c>
      <c r="AD30" s="5" t="str">
        <f>IFERROR(VLOOKUP('Grille d''audit'!AD7,'Med balance BR défavorable'!$A:$C,3,FALSE),"non")</f>
        <v>non</v>
      </c>
      <c r="AE30" s="5" t="str">
        <f>IFERROR(VLOOKUP('Grille d''audit'!AE7,'Med balance BR défavorable'!$A:$C,3,FALSE),"non")</f>
        <v>non</v>
      </c>
    </row>
    <row r="31" spans="1:31" x14ac:dyDescent="0.3">
      <c r="A31" s="9" t="s">
        <v>234</v>
      </c>
      <c r="B31" s="5" t="str">
        <f>IFERROR(VLOOKUP('Grille d''audit'!B8,'Med balance BR défavorable'!$A:$C,3,FALSE),"non")</f>
        <v>non</v>
      </c>
      <c r="C31" s="5" t="str">
        <f>IFERROR(VLOOKUP('Grille d''audit'!C8,'Med balance BR défavorable'!$A:$C,3,FALSE),"non")</f>
        <v>non</v>
      </c>
      <c r="D31" s="5" t="str">
        <f>IFERROR(VLOOKUP('Grille d''audit'!D8,'Med balance BR défavorable'!$A:$C,3,FALSE),"non")</f>
        <v>non</v>
      </c>
      <c r="E31" s="5" t="str">
        <f>IFERROR(VLOOKUP('Grille d''audit'!E8,'Med balance BR défavorable'!$A:$C,3,FALSE),"non")</f>
        <v>non</v>
      </c>
      <c r="F31" s="5" t="str">
        <f>IFERROR(VLOOKUP('Grille d''audit'!F8,'Med balance BR défavorable'!$A:$C,3,FALSE),"non")</f>
        <v>non</v>
      </c>
      <c r="G31" s="5" t="str">
        <f>IFERROR(VLOOKUP('Grille d''audit'!G8,'Med balance BR défavorable'!$A:$C,3,FALSE),"non")</f>
        <v>non</v>
      </c>
      <c r="H31" s="5" t="str">
        <f>IFERROR(VLOOKUP('Grille d''audit'!H8,'Med balance BR défavorable'!$A:$C,3,FALSE),"non")</f>
        <v>non</v>
      </c>
      <c r="I31" s="5" t="str">
        <f>IFERROR(VLOOKUP('Grille d''audit'!I8,'Med balance BR défavorable'!$A:$C,3,FALSE),"non")</f>
        <v>non</v>
      </c>
      <c r="J31" s="5" t="str">
        <f>IFERROR(VLOOKUP('Grille d''audit'!J8,'Med balance BR défavorable'!$A:$C,3,FALSE),"non")</f>
        <v>non</v>
      </c>
      <c r="K31" s="5" t="str">
        <f>IFERROR(VLOOKUP('Grille d''audit'!K8,'Med balance BR défavorable'!$A:$C,3,FALSE),"non")</f>
        <v>non</v>
      </c>
      <c r="L31" s="5" t="str">
        <f>IFERROR(VLOOKUP('Grille d''audit'!L8,'Med balance BR défavorable'!$A:$C,3,FALSE),"non")</f>
        <v>non</v>
      </c>
      <c r="M31" s="5" t="str">
        <f>IFERROR(VLOOKUP('Grille d''audit'!M8,'Med balance BR défavorable'!$A:$C,3,FALSE),"non")</f>
        <v>non</v>
      </c>
      <c r="N31" s="5" t="str">
        <f>IFERROR(VLOOKUP('Grille d''audit'!N8,'Med balance BR défavorable'!$A:$C,3,FALSE),"non")</f>
        <v>non</v>
      </c>
      <c r="O31" s="5" t="str">
        <f>IFERROR(VLOOKUP('Grille d''audit'!O8,'Med balance BR défavorable'!$A:$C,3,FALSE),"non")</f>
        <v>non</v>
      </c>
      <c r="P31" s="5" t="str">
        <f>IFERROR(VLOOKUP('Grille d''audit'!P8,'Med balance BR défavorable'!$A:$C,3,FALSE),"non")</f>
        <v>non</v>
      </c>
      <c r="Q31" s="5" t="str">
        <f>IFERROR(VLOOKUP('Grille d''audit'!Q8,'Med balance BR défavorable'!$A:$C,3,FALSE),"non")</f>
        <v>non</v>
      </c>
      <c r="R31" s="5" t="str">
        <f>IFERROR(VLOOKUP('Grille d''audit'!R8,'Med balance BR défavorable'!$A:$C,3,FALSE),"non")</f>
        <v>non</v>
      </c>
      <c r="S31" s="5" t="str">
        <f>IFERROR(VLOOKUP('Grille d''audit'!S8,'Med balance BR défavorable'!$A:$C,3,FALSE),"non")</f>
        <v>non</v>
      </c>
      <c r="T31" s="5" t="str">
        <f>IFERROR(VLOOKUP('Grille d''audit'!T8,'Med balance BR défavorable'!$A:$C,3,FALSE),"non")</f>
        <v>non</v>
      </c>
      <c r="U31" s="5" t="str">
        <f>IFERROR(VLOOKUP('Grille d''audit'!U8,'Med balance BR défavorable'!$A:$C,3,FALSE),"non")</f>
        <v>non</v>
      </c>
      <c r="V31" s="5" t="str">
        <f>IFERROR(VLOOKUP('Grille d''audit'!V8,'Med balance BR défavorable'!$A:$C,3,FALSE),"non")</f>
        <v>non</v>
      </c>
      <c r="W31" s="5" t="str">
        <f>IFERROR(VLOOKUP('Grille d''audit'!W8,'Med balance BR défavorable'!$A:$C,3,FALSE),"non")</f>
        <v>non</v>
      </c>
      <c r="X31" s="5" t="str">
        <f>IFERROR(VLOOKUP('Grille d''audit'!X8,'Med balance BR défavorable'!$A:$C,3,FALSE),"non")</f>
        <v>non</v>
      </c>
      <c r="Y31" s="5" t="str">
        <f>IFERROR(VLOOKUP('Grille d''audit'!Y8,'Med balance BR défavorable'!$A:$C,3,FALSE),"non")</f>
        <v>non</v>
      </c>
      <c r="Z31" s="5" t="str">
        <f>IFERROR(VLOOKUP('Grille d''audit'!Z8,'Med balance BR défavorable'!$A:$C,3,FALSE),"non")</f>
        <v>non</v>
      </c>
      <c r="AA31" s="5" t="str">
        <f>IFERROR(VLOOKUP('Grille d''audit'!AA8,'Med balance BR défavorable'!$A:$C,3,FALSE),"non")</f>
        <v>non</v>
      </c>
      <c r="AB31" s="5" t="str">
        <f>IFERROR(VLOOKUP('Grille d''audit'!AB8,'Med balance BR défavorable'!$A:$C,3,FALSE),"non")</f>
        <v>non</v>
      </c>
      <c r="AC31" s="5" t="str">
        <f>IFERROR(VLOOKUP('Grille d''audit'!AC8,'Med balance BR défavorable'!$A:$C,3,FALSE),"non")</f>
        <v>non</v>
      </c>
      <c r="AD31" s="5" t="str">
        <f>IFERROR(VLOOKUP('Grille d''audit'!AD8,'Med balance BR défavorable'!$A:$C,3,FALSE),"non")</f>
        <v>non</v>
      </c>
      <c r="AE31" s="5" t="str">
        <f>IFERROR(VLOOKUP('Grille d''audit'!AE8,'Med balance BR défavorable'!$A:$C,3,FALSE),"non")</f>
        <v>non</v>
      </c>
    </row>
    <row r="32" spans="1:31" x14ac:dyDescent="0.3">
      <c r="A32" s="9" t="s">
        <v>235</v>
      </c>
      <c r="B32" s="5" t="str">
        <f>IFERROR(VLOOKUP('Grille d''audit'!B9,'Med balance BR défavorable'!$A:$C,3,FALSE),"non")</f>
        <v>non</v>
      </c>
      <c r="C32" s="5" t="str">
        <f>IFERROR(VLOOKUP('Grille d''audit'!C9,'Med balance BR défavorable'!$A:$C,3,FALSE),"non")</f>
        <v>non</v>
      </c>
      <c r="D32" s="5" t="str">
        <f>IFERROR(VLOOKUP('Grille d''audit'!D9,'Med balance BR défavorable'!$A:$C,3,FALSE),"non")</f>
        <v>non</v>
      </c>
      <c r="E32" s="5" t="str">
        <f>IFERROR(VLOOKUP('Grille d''audit'!E9,'Med balance BR défavorable'!$A:$C,3,FALSE),"non")</f>
        <v>non</v>
      </c>
      <c r="F32" s="5" t="str">
        <f>IFERROR(VLOOKUP('Grille d''audit'!F9,'Med balance BR défavorable'!$A:$C,3,FALSE),"non")</f>
        <v>non</v>
      </c>
      <c r="G32" s="5" t="str">
        <f>IFERROR(VLOOKUP('Grille d''audit'!G9,'Med balance BR défavorable'!$A:$C,3,FALSE),"non")</f>
        <v>non</v>
      </c>
      <c r="H32" s="5" t="str">
        <f>IFERROR(VLOOKUP('Grille d''audit'!H9,'Med balance BR défavorable'!$A:$C,3,FALSE),"non")</f>
        <v>non</v>
      </c>
      <c r="I32" s="5" t="str">
        <f>IFERROR(VLOOKUP('Grille d''audit'!I9,'Med balance BR défavorable'!$A:$C,3,FALSE),"non")</f>
        <v>non</v>
      </c>
      <c r="J32" s="5" t="str">
        <f>IFERROR(VLOOKUP('Grille d''audit'!J9,'Med balance BR défavorable'!$A:$C,3,FALSE),"non")</f>
        <v>non</v>
      </c>
      <c r="K32" s="5" t="str">
        <f>IFERROR(VLOOKUP('Grille d''audit'!K9,'Med balance BR défavorable'!$A:$C,3,FALSE),"non")</f>
        <v>non</v>
      </c>
      <c r="L32" s="5" t="str">
        <f>IFERROR(VLOOKUP('Grille d''audit'!L9,'Med balance BR défavorable'!$A:$C,3,FALSE),"non")</f>
        <v>non</v>
      </c>
      <c r="M32" s="5" t="str">
        <f>IFERROR(VLOOKUP('Grille d''audit'!M9,'Med balance BR défavorable'!$A:$C,3,FALSE),"non")</f>
        <v>non</v>
      </c>
      <c r="N32" s="5" t="str">
        <f>IFERROR(VLOOKUP('Grille d''audit'!N9,'Med balance BR défavorable'!$A:$C,3,FALSE),"non")</f>
        <v>non</v>
      </c>
      <c r="O32" s="5" t="str">
        <f>IFERROR(VLOOKUP('Grille d''audit'!O9,'Med balance BR défavorable'!$A:$C,3,FALSE),"non")</f>
        <v>non</v>
      </c>
      <c r="P32" s="5" t="str">
        <f>IFERROR(VLOOKUP('Grille d''audit'!P9,'Med balance BR défavorable'!$A:$C,3,FALSE),"non")</f>
        <v>non</v>
      </c>
      <c r="Q32" s="5" t="str">
        <f>IFERROR(VLOOKUP('Grille d''audit'!Q9,'Med balance BR défavorable'!$A:$C,3,FALSE),"non")</f>
        <v>non</v>
      </c>
      <c r="R32" s="5" t="str">
        <f>IFERROR(VLOOKUP('Grille d''audit'!R9,'Med balance BR défavorable'!$A:$C,3,FALSE),"non")</f>
        <v>non</v>
      </c>
      <c r="S32" s="5" t="str">
        <f>IFERROR(VLOOKUP('Grille d''audit'!S9,'Med balance BR défavorable'!$A:$C,3,FALSE),"non")</f>
        <v>non</v>
      </c>
      <c r="T32" s="5" t="str">
        <f>IFERROR(VLOOKUP('Grille d''audit'!T9,'Med balance BR défavorable'!$A:$C,3,FALSE),"non")</f>
        <v>non</v>
      </c>
      <c r="U32" s="5" t="str">
        <f>IFERROR(VLOOKUP('Grille d''audit'!U9,'Med balance BR défavorable'!$A:$C,3,FALSE),"non")</f>
        <v>non</v>
      </c>
      <c r="V32" s="5" t="str">
        <f>IFERROR(VLOOKUP('Grille d''audit'!V9,'Med balance BR défavorable'!$A:$C,3,FALSE),"non")</f>
        <v>non</v>
      </c>
      <c r="W32" s="5" t="str">
        <f>IFERROR(VLOOKUP('Grille d''audit'!W9,'Med balance BR défavorable'!$A:$C,3,FALSE),"non")</f>
        <v>non</v>
      </c>
      <c r="X32" s="5" t="str">
        <f>IFERROR(VLOOKUP('Grille d''audit'!X9,'Med balance BR défavorable'!$A:$C,3,FALSE),"non")</f>
        <v>non</v>
      </c>
      <c r="Y32" s="5" t="str">
        <f>IFERROR(VLOOKUP('Grille d''audit'!Y9,'Med balance BR défavorable'!$A:$C,3,FALSE),"non")</f>
        <v>non</v>
      </c>
      <c r="Z32" s="5" t="str">
        <f>IFERROR(VLOOKUP('Grille d''audit'!Z9,'Med balance BR défavorable'!$A:$C,3,FALSE),"non")</f>
        <v>non</v>
      </c>
      <c r="AA32" s="5" t="str">
        <f>IFERROR(VLOOKUP('Grille d''audit'!AA9,'Med balance BR défavorable'!$A:$C,3,FALSE),"non")</f>
        <v>non</v>
      </c>
      <c r="AB32" s="5" t="str">
        <f>IFERROR(VLOOKUP('Grille d''audit'!AB9,'Med balance BR défavorable'!$A:$C,3,FALSE),"non")</f>
        <v>non</v>
      </c>
      <c r="AC32" s="5" t="str">
        <f>IFERROR(VLOOKUP('Grille d''audit'!AC9,'Med balance BR défavorable'!$A:$C,3,FALSE),"non")</f>
        <v>non</v>
      </c>
      <c r="AD32" s="5" t="str">
        <f>IFERROR(VLOOKUP('Grille d''audit'!AD9,'Med balance BR défavorable'!$A:$C,3,FALSE),"non")</f>
        <v>non</v>
      </c>
      <c r="AE32" s="5" t="str">
        <f>IFERROR(VLOOKUP('Grille d''audit'!AE9,'Med balance BR défavorable'!$A:$C,3,FALSE),"non")</f>
        <v>non</v>
      </c>
    </row>
    <row r="33" spans="1:31" x14ac:dyDescent="0.3">
      <c r="A33" s="9" t="s">
        <v>236</v>
      </c>
      <c r="B33" s="5" t="str">
        <f>IFERROR(VLOOKUP('Grille d''audit'!B10,'Med balance BR défavorable'!$A:$C,3,FALSE),"non")</f>
        <v>non</v>
      </c>
      <c r="C33" s="5" t="str">
        <f>IFERROR(VLOOKUP('Grille d''audit'!C10,'Med balance BR défavorable'!$A:$C,3,FALSE),"non")</f>
        <v>non</v>
      </c>
      <c r="D33" s="5" t="str">
        <f>IFERROR(VLOOKUP('Grille d''audit'!D10,'Med balance BR défavorable'!$A:$C,3,FALSE),"non")</f>
        <v>non</v>
      </c>
      <c r="E33" s="5" t="str">
        <f>IFERROR(VLOOKUP('Grille d''audit'!E10,'Med balance BR défavorable'!$A:$C,3,FALSE),"non")</f>
        <v>non</v>
      </c>
      <c r="F33" s="5" t="str">
        <f>IFERROR(VLOOKUP('Grille d''audit'!F10,'Med balance BR défavorable'!$A:$C,3,FALSE),"non")</f>
        <v>non</v>
      </c>
      <c r="G33" s="5" t="str">
        <f>IFERROR(VLOOKUP('Grille d''audit'!G10,'Med balance BR défavorable'!$A:$C,3,FALSE),"non")</f>
        <v>non</v>
      </c>
      <c r="H33" s="5" t="str">
        <f>IFERROR(VLOOKUP('Grille d''audit'!H10,'Med balance BR défavorable'!$A:$C,3,FALSE),"non")</f>
        <v>non</v>
      </c>
      <c r="I33" s="5" t="str">
        <f>IFERROR(VLOOKUP('Grille d''audit'!I10,'Med balance BR défavorable'!$A:$C,3,FALSE),"non")</f>
        <v>non</v>
      </c>
      <c r="J33" s="5" t="str">
        <f>IFERROR(VLOOKUP('Grille d''audit'!J10,'Med balance BR défavorable'!$A:$C,3,FALSE),"non")</f>
        <v>non</v>
      </c>
      <c r="K33" s="5" t="str">
        <f>IFERROR(VLOOKUP('Grille d''audit'!K10,'Med balance BR défavorable'!$A:$C,3,FALSE),"non")</f>
        <v>non</v>
      </c>
      <c r="L33" s="5" t="str">
        <f>IFERROR(VLOOKUP('Grille d''audit'!L10,'Med balance BR défavorable'!$A:$C,3,FALSE),"non")</f>
        <v>non</v>
      </c>
      <c r="M33" s="5" t="str">
        <f>IFERROR(VLOOKUP('Grille d''audit'!M10,'Med balance BR défavorable'!$A:$C,3,FALSE),"non")</f>
        <v>non</v>
      </c>
      <c r="N33" s="5" t="str">
        <f>IFERROR(VLOOKUP('Grille d''audit'!N10,'Med balance BR défavorable'!$A:$C,3,FALSE),"non")</f>
        <v>non</v>
      </c>
      <c r="O33" s="5" t="str">
        <f>IFERROR(VLOOKUP('Grille d''audit'!O10,'Med balance BR défavorable'!$A:$C,3,FALSE),"non")</f>
        <v>non</v>
      </c>
      <c r="P33" s="5" t="str">
        <f>IFERROR(VLOOKUP('Grille d''audit'!P10,'Med balance BR défavorable'!$A:$C,3,FALSE),"non")</f>
        <v>non</v>
      </c>
      <c r="Q33" s="5" t="str">
        <f>IFERROR(VLOOKUP('Grille d''audit'!Q10,'Med balance BR défavorable'!$A:$C,3,FALSE),"non")</f>
        <v>non</v>
      </c>
      <c r="R33" s="5" t="str">
        <f>IFERROR(VLOOKUP('Grille d''audit'!R10,'Med balance BR défavorable'!$A:$C,3,FALSE),"non")</f>
        <v>non</v>
      </c>
      <c r="S33" s="5" t="str">
        <f>IFERROR(VLOOKUP('Grille d''audit'!S10,'Med balance BR défavorable'!$A:$C,3,FALSE),"non")</f>
        <v>non</v>
      </c>
      <c r="T33" s="5" t="str">
        <f>IFERROR(VLOOKUP('Grille d''audit'!T10,'Med balance BR défavorable'!$A:$C,3,FALSE),"non")</f>
        <v>non</v>
      </c>
      <c r="U33" s="5" t="str">
        <f>IFERROR(VLOOKUP('Grille d''audit'!U10,'Med balance BR défavorable'!$A:$C,3,FALSE),"non")</f>
        <v>non</v>
      </c>
      <c r="V33" s="5" t="str">
        <f>IFERROR(VLOOKUP('Grille d''audit'!V10,'Med balance BR défavorable'!$A:$C,3,FALSE),"non")</f>
        <v>non</v>
      </c>
      <c r="W33" s="5" t="str">
        <f>IFERROR(VLOOKUP('Grille d''audit'!W10,'Med balance BR défavorable'!$A:$C,3,FALSE),"non")</f>
        <v>non</v>
      </c>
      <c r="X33" s="5" t="str">
        <f>IFERROR(VLOOKUP('Grille d''audit'!X10,'Med balance BR défavorable'!$A:$C,3,FALSE),"non")</f>
        <v>non</v>
      </c>
      <c r="Y33" s="5" t="str">
        <f>IFERROR(VLOOKUP('Grille d''audit'!Y10,'Med balance BR défavorable'!$A:$C,3,FALSE),"non")</f>
        <v>non</v>
      </c>
      <c r="Z33" s="5" t="str">
        <f>IFERROR(VLOOKUP('Grille d''audit'!Z10,'Med balance BR défavorable'!$A:$C,3,FALSE),"non")</f>
        <v>non</v>
      </c>
      <c r="AA33" s="5" t="str">
        <f>IFERROR(VLOOKUP('Grille d''audit'!AA10,'Med balance BR défavorable'!$A:$C,3,FALSE),"non")</f>
        <v>non</v>
      </c>
      <c r="AB33" s="5" t="str">
        <f>IFERROR(VLOOKUP('Grille d''audit'!AB10,'Med balance BR défavorable'!$A:$C,3,FALSE),"non")</f>
        <v>non</v>
      </c>
      <c r="AC33" s="5" t="str">
        <f>IFERROR(VLOOKUP('Grille d''audit'!AC10,'Med balance BR défavorable'!$A:$C,3,FALSE),"non")</f>
        <v>non</v>
      </c>
      <c r="AD33" s="5" t="str">
        <f>IFERROR(VLOOKUP('Grille d''audit'!AD10,'Med balance BR défavorable'!$A:$C,3,FALSE),"non")</f>
        <v>non</v>
      </c>
      <c r="AE33" s="5" t="str">
        <f>IFERROR(VLOOKUP('Grille d''audit'!AE10,'Med balance BR défavorable'!$A:$C,3,FALSE),"non")</f>
        <v>non</v>
      </c>
    </row>
    <row r="34" spans="1:31" x14ac:dyDescent="0.3">
      <c r="A34" s="9" t="s">
        <v>237</v>
      </c>
      <c r="B34" s="5" t="str">
        <f>IFERROR(VLOOKUP('Grille d''audit'!B11,'Med balance BR défavorable'!$A:$C,3,FALSE),"non")</f>
        <v>non</v>
      </c>
      <c r="C34" s="5" t="str">
        <f>IFERROR(VLOOKUP('Grille d''audit'!C11,'Med balance BR défavorable'!$A:$C,3,FALSE),"non")</f>
        <v>non</v>
      </c>
      <c r="D34" s="5" t="str">
        <f>IFERROR(VLOOKUP('Grille d''audit'!D11,'Med balance BR défavorable'!$A:$C,3,FALSE),"non")</f>
        <v>non</v>
      </c>
      <c r="E34" s="5" t="str">
        <f>IFERROR(VLOOKUP('Grille d''audit'!E11,'Med balance BR défavorable'!$A:$C,3,FALSE),"non")</f>
        <v>non</v>
      </c>
      <c r="F34" s="5" t="str">
        <f>IFERROR(VLOOKUP('Grille d''audit'!F11,'Med balance BR défavorable'!$A:$C,3,FALSE),"non")</f>
        <v>non</v>
      </c>
      <c r="G34" s="5" t="str">
        <f>IFERROR(VLOOKUP('Grille d''audit'!G11,'Med balance BR défavorable'!$A:$C,3,FALSE),"non")</f>
        <v>non</v>
      </c>
      <c r="H34" s="5" t="str">
        <f>IFERROR(VLOOKUP('Grille d''audit'!H11,'Med balance BR défavorable'!$A:$C,3,FALSE),"non")</f>
        <v>non</v>
      </c>
      <c r="I34" s="5" t="str">
        <f>IFERROR(VLOOKUP('Grille d''audit'!I11,'Med balance BR défavorable'!$A:$C,3,FALSE),"non")</f>
        <v>non</v>
      </c>
      <c r="J34" s="5" t="str">
        <f>IFERROR(VLOOKUP('Grille d''audit'!J11,'Med balance BR défavorable'!$A:$C,3,FALSE),"non")</f>
        <v>non</v>
      </c>
      <c r="K34" s="5" t="str">
        <f>IFERROR(VLOOKUP('Grille d''audit'!K11,'Med balance BR défavorable'!$A:$C,3,FALSE),"non")</f>
        <v>non</v>
      </c>
      <c r="L34" s="5" t="str">
        <f>IFERROR(VLOOKUP('Grille d''audit'!L11,'Med balance BR défavorable'!$A:$C,3,FALSE),"non")</f>
        <v>non</v>
      </c>
      <c r="M34" s="5" t="str">
        <f>IFERROR(VLOOKUP('Grille d''audit'!M11,'Med balance BR défavorable'!$A:$C,3,FALSE),"non")</f>
        <v>non</v>
      </c>
      <c r="N34" s="5" t="str">
        <f>IFERROR(VLOOKUP('Grille d''audit'!N11,'Med balance BR défavorable'!$A:$C,3,FALSE),"non")</f>
        <v>non</v>
      </c>
      <c r="O34" s="5" t="str">
        <f>IFERROR(VLOOKUP('Grille d''audit'!O11,'Med balance BR défavorable'!$A:$C,3,FALSE),"non")</f>
        <v>non</v>
      </c>
      <c r="P34" s="5" t="str">
        <f>IFERROR(VLOOKUP('Grille d''audit'!P11,'Med balance BR défavorable'!$A:$C,3,FALSE),"non")</f>
        <v>non</v>
      </c>
      <c r="Q34" s="5" t="str">
        <f>IFERROR(VLOOKUP('Grille d''audit'!Q11,'Med balance BR défavorable'!$A:$C,3,FALSE),"non")</f>
        <v>non</v>
      </c>
      <c r="R34" s="5" t="str">
        <f>IFERROR(VLOOKUP('Grille d''audit'!R11,'Med balance BR défavorable'!$A:$C,3,FALSE),"non")</f>
        <v>non</v>
      </c>
      <c r="S34" s="5" t="str">
        <f>IFERROR(VLOOKUP('Grille d''audit'!S11,'Med balance BR défavorable'!$A:$C,3,FALSE),"non")</f>
        <v>non</v>
      </c>
      <c r="T34" s="5" t="str">
        <f>IFERROR(VLOOKUP('Grille d''audit'!T11,'Med balance BR défavorable'!$A:$C,3,FALSE),"non")</f>
        <v>non</v>
      </c>
      <c r="U34" s="5" t="str">
        <f>IFERROR(VLOOKUP('Grille d''audit'!U11,'Med balance BR défavorable'!$A:$C,3,FALSE),"non")</f>
        <v>non</v>
      </c>
      <c r="V34" s="5" t="str">
        <f>IFERROR(VLOOKUP('Grille d''audit'!V11,'Med balance BR défavorable'!$A:$C,3,FALSE),"non")</f>
        <v>non</v>
      </c>
      <c r="W34" s="5" t="str">
        <f>IFERROR(VLOOKUP('Grille d''audit'!W11,'Med balance BR défavorable'!$A:$C,3,FALSE),"non")</f>
        <v>non</v>
      </c>
      <c r="X34" s="5" t="str">
        <f>IFERROR(VLOOKUP('Grille d''audit'!X11,'Med balance BR défavorable'!$A:$C,3,FALSE),"non")</f>
        <v>non</v>
      </c>
      <c r="Y34" s="5" t="str">
        <f>IFERROR(VLOOKUP('Grille d''audit'!Y11,'Med balance BR défavorable'!$A:$C,3,FALSE),"non")</f>
        <v>non</v>
      </c>
      <c r="Z34" s="5" t="str">
        <f>IFERROR(VLOOKUP('Grille d''audit'!Z11,'Med balance BR défavorable'!$A:$C,3,FALSE),"non")</f>
        <v>non</v>
      </c>
      <c r="AA34" s="5" t="str">
        <f>IFERROR(VLOOKUP('Grille d''audit'!AA11,'Med balance BR défavorable'!$A:$C,3,FALSE),"non")</f>
        <v>non</v>
      </c>
      <c r="AB34" s="5" t="str">
        <f>IFERROR(VLOOKUP('Grille d''audit'!AB11,'Med balance BR défavorable'!$A:$C,3,FALSE),"non")</f>
        <v>non</v>
      </c>
      <c r="AC34" s="5" t="str">
        <f>IFERROR(VLOOKUP('Grille d''audit'!AC11,'Med balance BR défavorable'!$A:$C,3,FALSE),"non")</f>
        <v>non</v>
      </c>
      <c r="AD34" s="5" t="str">
        <f>IFERROR(VLOOKUP('Grille d''audit'!AD11,'Med balance BR défavorable'!$A:$C,3,FALSE),"non")</f>
        <v>non</v>
      </c>
      <c r="AE34" s="5" t="str">
        <f>IFERROR(VLOOKUP('Grille d''audit'!AE11,'Med balance BR défavorable'!$A:$C,3,FALSE),"non")</f>
        <v>non</v>
      </c>
    </row>
    <row r="35" spans="1:31" x14ac:dyDescent="0.3">
      <c r="A35" s="9" t="s">
        <v>238</v>
      </c>
      <c r="B35" s="5" t="str">
        <f>IFERROR(VLOOKUP('Grille d''audit'!B12,'Med balance BR défavorable'!$A:$C,3,FALSE),"non")</f>
        <v>non</v>
      </c>
      <c r="C35" s="5" t="str">
        <f>IFERROR(VLOOKUP('Grille d''audit'!C12,'Med balance BR défavorable'!$A:$C,3,FALSE),"non")</f>
        <v>non</v>
      </c>
      <c r="D35" s="5" t="str">
        <f>IFERROR(VLOOKUP('Grille d''audit'!D12,'Med balance BR défavorable'!$A:$C,3,FALSE),"non")</f>
        <v>non</v>
      </c>
      <c r="E35" s="5" t="str">
        <f>IFERROR(VLOOKUP('Grille d''audit'!E12,'Med balance BR défavorable'!$A:$C,3,FALSE),"non")</f>
        <v>non</v>
      </c>
      <c r="F35" s="5" t="str">
        <f>IFERROR(VLOOKUP('Grille d''audit'!F12,'Med balance BR défavorable'!$A:$C,3,FALSE),"non")</f>
        <v>non</v>
      </c>
      <c r="G35" s="5" t="str">
        <f>IFERROR(VLOOKUP('Grille d''audit'!G12,'Med balance BR défavorable'!$A:$C,3,FALSE),"non")</f>
        <v>non</v>
      </c>
      <c r="H35" s="5" t="str">
        <f>IFERROR(VLOOKUP('Grille d''audit'!H12,'Med balance BR défavorable'!$A:$C,3,FALSE),"non")</f>
        <v>non</v>
      </c>
      <c r="I35" s="5" t="str">
        <f>IFERROR(VLOOKUP('Grille d''audit'!I12,'Med balance BR défavorable'!$A:$C,3,FALSE),"non")</f>
        <v>non</v>
      </c>
      <c r="J35" s="5" t="str">
        <f>IFERROR(VLOOKUP('Grille d''audit'!J12,'Med balance BR défavorable'!$A:$C,3,FALSE),"non")</f>
        <v>non</v>
      </c>
      <c r="K35" s="5" t="str">
        <f>IFERROR(VLOOKUP('Grille d''audit'!K12,'Med balance BR défavorable'!$A:$C,3,FALSE),"non")</f>
        <v>non</v>
      </c>
      <c r="L35" s="5" t="str">
        <f>IFERROR(VLOOKUP('Grille d''audit'!L12,'Med balance BR défavorable'!$A:$C,3,FALSE),"non")</f>
        <v>non</v>
      </c>
      <c r="M35" s="5" t="str">
        <f>IFERROR(VLOOKUP('Grille d''audit'!M12,'Med balance BR défavorable'!$A:$C,3,FALSE),"non")</f>
        <v>non</v>
      </c>
      <c r="N35" s="5" t="str">
        <f>IFERROR(VLOOKUP('Grille d''audit'!N12,'Med balance BR défavorable'!$A:$C,3,FALSE),"non")</f>
        <v>non</v>
      </c>
      <c r="O35" s="5" t="str">
        <f>IFERROR(VLOOKUP('Grille d''audit'!O12,'Med balance BR défavorable'!$A:$C,3,FALSE),"non")</f>
        <v>non</v>
      </c>
      <c r="P35" s="5" t="str">
        <f>IFERROR(VLOOKUP('Grille d''audit'!P12,'Med balance BR défavorable'!$A:$C,3,FALSE),"non")</f>
        <v>non</v>
      </c>
      <c r="Q35" s="5" t="str">
        <f>IFERROR(VLOOKUP('Grille d''audit'!Q12,'Med balance BR défavorable'!$A:$C,3,FALSE),"non")</f>
        <v>non</v>
      </c>
      <c r="R35" s="5" t="str">
        <f>IFERROR(VLOOKUP('Grille d''audit'!R12,'Med balance BR défavorable'!$A:$C,3,FALSE),"non")</f>
        <v>non</v>
      </c>
      <c r="S35" s="5" t="str">
        <f>IFERROR(VLOOKUP('Grille d''audit'!S12,'Med balance BR défavorable'!$A:$C,3,FALSE),"non")</f>
        <v>non</v>
      </c>
      <c r="T35" s="5" t="str">
        <f>IFERROR(VLOOKUP('Grille d''audit'!T12,'Med balance BR défavorable'!$A:$C,3,FALSE),"non")</f>
        <v>non</v>
      </c>
      <c r="U35" s="5" t="str">
        <f>IFERROR(VLOOKUP('Grille d''audit'!U12,'Med balance BR défavorable'!$A:$C,3,FALSE),"non")</f>
        <v>non</v>
      </c>
      <c r="V35" s="5" t="str">
        <f>IFERROR(VLOOKUP('Grille d''audit'!V12,'Med balance BR défavorable'!$A:$C,3,FALSE),"non")</f>
        <v>non</v>
      </c>
      <c r="W35" s="5" t="str">
        <f>IFERROR(VLOOKUP('Grille d''audit'!W12,'Med balance BR défavorable'!$A:$C,3,FALSE),"non")</f>
        <v>non</v>
      </c>
      <c r="X35" s="5" t="str">
        <f>IFERROR(VLOOKUP('Grille d''audit'!X12,'Med balance BR défavorable'!$A:$C,3,FALSE),"non")</f>
        <v>non</v>
      </c>
      <c r="Y35" s="5" t="str">
        <f>IFERROR(VLOOKUP('Grille d''audit'!Y12,'Med balance BR défavorable'!$A:$C,3,FALSE),"non")</f>
        <v>non</v>
      </c>
      <c r="Z35" s="5" t="str">
        <f>IFERROR(VLOOKUP('Grille d''audit'!Z12,'Med balance BR défavorable'!$A:$C,3,FALSE),"non")</f>
        <v>non</v>
      </c>
      <c r="AA35" s="5" t="str">
        <f>IFERROR(VLOOKUP('Grille d''audit'!AA12,'Med balance BR défavorable'!$A:$C,3,FALSE),"non")</f>
        <v>non</v>
      </c>
      <c r="AB35" s="5" t="str">
        <f>IFERROR(VLOOKUP('Grille d''audit'!AB12,'Med balance BR défavorable'!$A:$C,3,FALSE),"non")</f>
        <v>non</v>
      </c>
      <c r="AC35" s="5" t="str">
        <f>IFERROR(VLOOKUP('Grille d''audit'!AC12,'Med balance BR défavorable'!$A:$C,3,FALSE),"non")</f>
        <v>non</v>
      </c>
      <c r="AD35" s="5" t="str">
        <f>IFERROR(VLOOKUP('Grille d''audit'!AD12,'Med balance BR défavorable'!$A:$C,3,FALSE),"non")</f>
        <v>non</v>
      </c>
      <c r="AE35" s="5" t="str">
        <f>IFERROR(VLOOKUP('Grille d''audit'!AE12,'Med balance BR défavorable'!$A:$C,3,FALSE),"non")</f>
        <v>non</v>
      </c>
    </row>
    <row r="36" spans="1:31" x14ac:dyDescent="0.3">
      <c r="A36" s="9" t="s">
        <v>239</v>
      </c>
      <c r="B36" s="5" t="str">
        <f>IFERROR(VLOOKUP('Grille d''audit'!B13,'Med balance BR défavorable'!$A:$C,3,FALSE),"non")</f>
        <v>non</v>
      </c>
      <c r="C36" s="5" t="str">
        <f>IFERROR(VLOOKUP('Grille d''audit'!C13,'Med balance BR défavorable'!$A:$C,3,FALSE),"non")</f>
        <v>non</v>
      </c>
      <c r="D36" s="5" t="str">
        <f>IFERROR(VLOOKUP('Grille d''audit'!D13,'Med balance BR défavorable'!$A:$C,3,FALSE),"non")</f>
        <v>non</v>
      </c>
      <c r="E36" s="5" t="str">
        <f>IFERROR(VLOOKUP('Grille d''audit'!E13,'Med balance BR défavorable'!$A:$C,3,FALSE),"non")</f>
        <v>non</v>
      </c>
      <c r="F36" s="5" t="str">
        <f>IFERROR(VLOOKUP('Grille d''audit'!F13,'Med balance BR défavorable'!$A:$C,3,FALSE),"non")</f>
        <v>non</v>
      </c>
      <c r="G36" s="5" t="str">
        <f>IFERROR(VLOOKUP('Grille d''audit'!G13,'Med balance BR défavorable'!$A:$C,3,FALSE),"non")</f>
        <v>non</v>
      </c>
      <c r="H36" s="5" t="str">
        <f>IFERROR(VLOOKUP('Grille d''audit'!H13,'Med balance BR défavorable'!$A:$C,3,FALSE),"non")</f>
        <v>non</v>
      </c>
      <c r="I36" s="5" t="str">
        <f>IFERROR(VLOOKUP('Grille d''audit'!I13,'Med balance BR défavorable'!$A:$C,3,FALSE),"non")</f>
        <v>non</v>
      </c>
      <c r="J36" s="5" t="str">
        <f>IFERROR(VLOOKUP('Grille d''audit'!J13,'Med balance BR défavorable'!$A:$C,3,FALSE),"non")</f>
        <v>non</v>
      </c>
      <c r="K36" s="5" t="str">
        <f>IFERROR(VLOOKUP('Grille d''audit'!K13,'Med balance BR défavorable'!$A:$C,3,FALSE),"non")</f>
        <v>non</v>
      </c>
      <c r="L36" s="5" t="str">
        <f>IFERROR(VLOOKUP('Grille d''audit'!L13,'Med balance BR défavorable'!$A:$C,3,FALSE),"non")</f>
        <v>non</v>
      </c>
      <c r="M36" s="5" t="str">
        <f>IFERROR(VLOOKUP('Grille d''audit'!M13,'Med balance BR défavorable'!$A:$C,3,FALSE),"non")</f>
        <v>non</v>
      </c>
      <c r="N36" s="5" t="str">
        <f>IFERROR(VLOOKUP('Grille d''audit'!N13,'Med balance BR défavorable'!$A:$C,3,FALSE),"non")</f>
        <v>non</v>
      </c>
      <c r="O36" s="5" t="str">
        <f>IFERROR(VLOOKUP('Grille d''audit'!O13,'Med balance BR défavorable'!$A:$C,3,FALSE),"non")</f>
        <v>non</v>
      </c>
      <c r="P36" s="5" t="str">
        <f>IFERROR(VLOOKUP('Grille d''audit'!P13,'Med balance BR défavorable'!$A:$C,3,FALSE),"non")</f>
        <v>non</v>
      </c>
      <c r="Q36" s="5" t="str">
        <f>IFERROR(VLOOKUP('Grille d''audit'!Q13,'Med balance BR défavorable'!$A:$C,3,FALSE),"non")</f>
        <v>non</v>
      </c>
      <c r="R36" s="5" t="str">
        <f>IFERROR(VLOOKUP('Grille d''audit'!R13,'Med balance BR défavorable'!$A:$C,3,FALSE),"non")</f>
        <v>non</v>
      </c>
      <c r="S36" s="5" t="str">
        <f>IFERROR(VLOOKUP('Grille d''audit'!S13,'Med balance BR défavorable'!$A:$C,3,FALSE),"non")</f>
        <v>non</v>
      </c>
      <c r="T36" s="5" t="str">
        <f>IFERROR(VLOOKUP('Grille d''audit'!T13,'Med balance BR défavorable'!$A:$C,3,FALSE),"non")</f>
        <v>non</v>
      </c>
      <c r="U36" s="5" t="str">
        <f>IFERROR(VLOOKUP('Grille d''audit'!U13,'Med balance BR défavorable'!$A:$C,3,FALSE),"non")</f>
        <v>non</v>
      </c>
      <c r="V36" s="5" t="str">
        <f>IFERROR(VLOOKUP('Grille d''audit'!V13,'Med balance BR défavorable'!$A:$C,3,FALSE),"non")</f>
        <v>non</v>
      </c>
      <c r="W36" s="5" t="str">
        <f>IFERROR(VLOOKUP('Grille d''audit'!W13,'Med balance BR défavorable'!$A:$C,3,FALSE),"non")</f>
        <v>non</v>
      </c>
      <c r="X36" s="5" t="str">
        <f>IFERROR(VLOOKUP('Grille d''audit'!X13,'Med balance BR défavorable'!$A:$C,3,FALSE),"non")</f>
        <v>non</v>
      </c>
      <c r="Y36" s="5" t="str">
        <f>IFERROR(VLOOKUP('Grille d''audit'!Y13,'Med balance BR défavorable'!$A:$C,3,FALSE),"non")</f>
        <v>non</v>
      </c>
      <c r="Z36" s="5" t="str">
        <f>IFERROR(VLOOKUP('Grille d''audit'!Z13,'Med balance BR défavorable'!$A:$C,3,FALSE),"non")</f>
        <v>non</v>
      </c>
      <c r="AA36" s="5" t="str">
        <f>IFERROR(VLOOKUP('Grille d''audit'!AA13,'Med balance BR défavorable'!$A:$C,3,FALSE),"non")</f>
        <v>non</v>
      </c>
      <c r="AB36" s="5" t="str">
        <f>IFERROR(VLOOKUP('Grille d''audit'!AB13,'Med balance BR défavorable'!$A:$C,3,FALSE),"non")</f>
        <v>non</v>
      </c>
      <c r="AC36" s="5" t="str">
        <f>IFERROR(VLOOKUP('Grille d''audit'!AC13,'Med balance BR défavorable'!$A:$C,3,FALSE),"non")</f>
        <v>non</v>
      </c>
      <c r="AD36" s="5" t="str">
        <f>IFERROR(VLOOKUP('Grille d''audit'!AD13,'Med balance BR défavorable'!$A:$C,3,FALSE),"non")</f>
        <v>non</v>
      </c>
      <c r="AE36" s="5" t="str">
        <f>IFERROR(VLOOKUP('Grille d''audit'!AE13,'Med balance BR défavorable'!$A:$C,3,FALSE),"non")</f>
        <v>non</v>
      </c>
    </row>
    <row r="37" spans="1:31" x14ac:dyDescent="0.3">
      <c r="A37" s="9" t="s">
        <v>240</v>
      </c>
      <c r="B37" s="5" t="str">
        <f>IFERROR(VLOOKUP('Grille d''audit'!B14,'Med balance BR défavorable'!$A:$C,3,FALSE),"non")</f>
        <v>non</v>
      </c>
      <c r="C37" s="5" t="str">
        <f>IFERROR(VLOOKUP('Grille d''audit'!C14,'Med balance BR défavorable'!$A:$C,3,FALSE),"non")</f>
        <v>non</v>
      </c>
      <c r="D37" s="5" t="str">
        <f>IFERROR(VLOOKUP('Grille d''audit'!D14,'Med balance BR défavorable'!$A:$C,3,FALSE),"non")</f>
        <v>non</v>
      </c>
      <c r="E37" s="5" t="str">
        <f>IFERROR(VLOOKUP('Grille d''audit'!E14,'Med balance BR défavorable'!$A:$C,3,FALSE),"non")</f>
        <v>non</v>
      </c>
      <c r="F37" s="5" t="str">
        <f>IFERROR(VLOOKUP('Grille d''audit'!F14,'Med balance BR défavorable'!$A:$C,3,FALSE),"non")</f>
        <v>non</v>
      </c>
      <c r="G37" s="5" t="str">
        <f>IFERROR(VLOOKUP('Grille d''audit'!G14,'Med balance BR défavorable'!$A:$C,3,FALSE),"non")</f>
        <v>non</v>
      </c>
      <c r="H37" s="5" t="str">
        <f>IFERROR(VLOOKUP('Grille d''audit'!H14,'Med balance BR défavorable'!$A:$C,3,FALSE),"non")</f>
        <v>non</v>
      </c>
      <c r="I37" s="5" t="str">
        <f>IFERROR(VLOOKUP('Grille d''audit'!I14,'Med balance BR défavorable'!$A:$C,3,FALSE),"non")</f>
        <v>non</v>
      </c>
      <c r="J37" s="5" t="str">
        <f>IFERROR(VLOOKUP('Grille d''audit'!J14,'Med balance BR défavorable'!$A:$C,3,FALSE),"non")</f>
        <v>non</v>
      </c>
      <c r="K37" s="5" t="str">
        <f>IFERROR(VLOOKUP('Grille d''audit'!K14,'Med balance BR défavorable'!$A:$C,3,FALSE),"non")</f>
        <v>non</v>
      </c>
      <c r="L37" s="5" t="str">
        <f>IFERROR(VLOOKUP('Grille d''audit'!L14,'Med balance BR défavorable'!$A:$C,3,FALSE),"non")</f>
        <v>non</v>
      </c>
      <c r="M37" s="5" t="str">
        <f>IFERROR(VLOOKUP('Grille d''audit'!M14,'Med balance BR défavorable'!$A:$C,3,FALSE),"non")</f>
        <v>non</v>
      </c>
      <c r="N37" s="5" t="str">
        <f>IFERROR(VLOOKUP('Grille d''audit'!N14,'Med balance BR défavorable'!$A:$C,3,FALSE),"non")</f>
        <v>non</v>
      </c>
      <c r="O37" s="5" t="str">
        <f>IFERROR(VLOOKUP('Grille d''audit'!O14,'Med balance BR défavorable'!$A:$C,3,FALSE),"non")</f>
        <v>non</v>
      </c>
      <c r="P37" s="5" t="str">
        <f>IFERROR(VLOOKUP('Grille d''audit'!P14,'Med balance BR défavorable'!$A:$C,3,FALSE),"non")</f>
        <v>non</v>
      </c>
      <c r="Q37" s="5" t="str">
        <f>IFERROR(VLOOKUP('Grille d''audit'!Q14,'Med balance BR défavorable'!$A:$C,3,FALSE),"non")</f>
        <v>non</v>
      </c>
      <c r="R37" s="5" t="str">
        <f>IFERROR(VLOOKUP('Grille d''audit'!R14,'Med balance BR défavorable'!$A:$C,3,FALSE),"non")</f>
        <v>non</v>
      </c>
      <c r="S37" s="5" t="str">
        <f>IFERROR(VLOOKUP('Grille d''audit'!S14,'Med balance BR défavorable'!$A:$C,3,FALSE),"non")</f>
        <v>non</v>
      </c>
      <c r="T37" s="5" t="str">
        <f>IFERROR(VLOOKUP('Grille d''audit'!T14,'Med balance BR défavorable'!$A:$C,3,FALSE),"non")</f>
        <v>non</v>
      </c>
      <c r="U37" s="5" t="str">
        <f>IFERROR(VLOOKUP('Grille d''audit'!U14,'Med balance BR défavorable'!$A:$C,3,FALSE),"non")</f>
        <v>non</v>
      </c>
      <c r="V37" s="5" t="str">
        <f>IFERROR(VLOOKUP('Grille d''audit'!V14,'Med balance BR défavorable'!$A:$C,3,FALSE),"non")</f>
        <v>non</v>
      </c>
      <c r="W37" s="5" t="str">
        <f>IFERROR(VLOOKUP('Grille d''audit'!W14,'Med balance BR défavorable'!$A:$C,3,FALSE),"non")</f>
        <v>non</v>
      </c>
      <c r="X37" s="5" t="str">
        <f>IFERROR(VLOOKUP('Grille d''audit'!X14,'Med balance BR défavorable'!$A:$C,3,FALSE),"non")</f>
        <v>non</v>
      </c>
      <c r="Y37" s="5" t="str">
        <f>IFERROR(VLOOKUP('Grille d''audit'!Y14,'Med balance BR défavorable'!$A:$C,3,FALSE),"non")</f>
        <v>non</v>
      </c>
      <c r="Z37" s="5" t="str">
        <f>IFERROR(VLOOKUP('Grille d''audit'!Z14,'Med balance BR défavorable'!$A:$C,3,FALSE),"non")</f>
        <v>non</v>
      </c>
      <c r="AA37" s="5" t="str">
        <f>IFERROR(VLOOKUP('Grille d''audit'!AA14,'Med balance BR défavorable'!$A:$C,3,FALSE),"non")</f>
        <v>non</v>
      </c>
      <c r="AB37" s="5" t="str">
        <f>IFERROR(VLOOKUP('Grille d''audit'!AB14,'Med balance BR défavorable'!$A:$C,3,FALSE),"non")</f>
        <v>non</v>
      </c>
      <c r="AC37" s="5" t="str">
        <f>IFERROR(VLOOKUP('Grille d''audit'!AC14,'Med balance BR défavorable'!$A:$C,3,FALSE),"non")</f>
        <v>non</v>
      </c>
      <c r="AD37" s="5" t="str">
        <f>IFERROR(VLOOKUP('Grille d''audit'!AD14,'Med balance BR défavorable'!$A:$C,3,FALSE),"non")</f>
        <v>non</v>
      </c>
      <c r="AE37" s="5" t="str">
        <f>IFERROR(VLOOKUP('Grille d''audit'!AE14,'Med balance BR défavorable'!$A:$C,3,FALSE),"non")</f>
        <v>non</v>
      </c>
    </row>
    <row r="38" spans="1:31" x14ac:dyDescent="0.3">
      <c r="A38" s="9" t="s">
        <v>241</v>
      </c>
      <c r="B38" s="5" t="str">
        <f>IFERROR(VLOOKUP('Grille d''audit'!B15,'Med balance BR défavorable'!$A:$C,3,FALSE),"non")</f>
        <v>non</v>
      </c>
      <c r="C38" s="5" t="str">
        <f>IFERROR(VLOOKUP('Grille d''audit'!C15,'Med balance BR défavorable'!$A:$C,3,FALSE),"non")</f>
        <v>non</v>
      </c>
      <c r="D38" s="5" t="str">
        <f>IFERROR(VLOOKUP('Grille d''audit'!D15,'Med balance BR défavorable'!$A:$C,3,FALSE),"non")</f>
        <v>non</v>
      </c>
      <c r="E38" s="5" t="str">
        <f>IFERROR(VLOOKUP('Grille d''audit'!E15,'Med balance BR défavorable'!$A:$C,3,FALSE),"non")</f>
        <v>non</v>
      </c>
      <c r="F38" s="5" t="str">
        <f>IFERROR(VLOOKUP('Grille d''audit'!F15,'Med balance BR défavorable'!$A:$C,3,FALSE),"non")</f>
        <v>non</v>
      </c>
      <c r="G38" s="5" t="str">
        <f>IFERROR(VLOOKUP('Grille d''audit'!G15,'Med balance BR défavorable'!$A:$C,3,FALSE),"non")</f>
        <v>non</v>
      </c>
      <c r="H38" s="5" t="str">
        <f>IFERROR(VLOOKUP('Grille d''audit'!H15,'Med balance BR défavorable'!$A:$C,3,FALSE),"non")</f>
        <v>non</v>
      </c>
      <c r="I38" s="5" t="str">
        <f>IFERROR(VLOOKUP('Grille d''audit'!I15,'Med balance BR défavorable'!$A:$C,3,FALSE),"non")</f>
        <v>non</v>
      </c>
      <c r="J38" s="5" t="str">
        <f>IFERROR(VLOOKUP('Grille d''audit'!J15,'Med balance BR défavorable'!$A:$C,3,FALSE),"non")</f>
        <v>non</v>
      </c>
      <c r="K38" s="5" t="str">
        <f>IFERROR(VLOOKUP('Grille d''audit'!K15,'Med balance BR défavorable'!$A:$C,3,FALSE),"non")</f>
        <v>non</v>
      </c>
      <c r="L38" s="5" t="str">
        <f>IFERROR(VLOOKUP('Grille d''audit'!L15,'Med balance BR défavorable'!$A:$C,3,FALSE),"non")</f>
        <v>non</v>
      </c>
      <c r="M38" s="5" t="str">
        <f>IFERROR(VLOOKUP('Grille d''audit'!M15,'Med balance BR défavorable'!$A:$C,3,FALSE),"non")</f>
        <v>non</v>
      </c>
      <c r="N38" s="5" t="str">
        <f>IFERROR(VLOOKUP('Grille d''audit'!N15,'Med balance BR défavorable'!$A:$C,3,FALSE),"non")</f>
        <v>non</v>
      </c>
      <c r="O38" s="5" t="str">
        <f>IFERROR(VLOOKUP('Grille d''audit'!O15,'Med balance BR défavorable'!$A:$C,3,FALSE),"non")</f>
        <v>non</v>
      </c>
      <c r="P38" s="5" t="str">
        <f>IFERROR(VLOOKUP('Grille d''audit'!P15,'Med balance BR défavorable'!$A:$C,3,FALSE),"non")</f>
        <v>non</v>
      </c>
      <c r="Q38" s="5" t="str">
        <f>IFERROR(VLOOKUP('Grille d''audit'!Q15,'Med balance BR défavorable'!$A:$C,3,FALSE),"non")</f>
        <v>non</v>
      </c>
      <c r="R38" s="5" t="str">
        <f>IFERROR(VLOOKUP('Grille d''audit'!R15,'Med balance BR défavorable'!$A:$C,3,FALSE),"non")</f>
        <v>non</v>
      </c>
      <c r="S38" s="5" t="str">
        <f>IFERROR(VLOOKUP('Grille d''audit'!S15,'Med balance BR défavorable'!$A:$C,3,FALSE),"non")</f>
        <v>non</v>
      </c>
      <c r="T38" s="5" t="str">
        <f>IFERROR(VLOOKUP('Grille d''audit'!T15,'Med balance BR défavorable'!$A:$C,3,FALSE),"non")</f>
        <v>non</v>
      </c>
      <c r="U38" s="5" t="str">
        <f>IFERROR(VLOOKUP('Grille d''audit'!U15,'Med balance BR défavorable'!$A:$C,3,FALSE),"non")</f>
        <v>non</v>
      </c>
      <c r="V38" s="5" t="str">
        <f>IFERROR(VLOOKUP('Grille d''audit'!V15,'Med balance BR défavorable'!$A:$C,3,FALSE),"non")</f>
        <v>non</v>
      </c>
      <c r="W38" s="5" t="str">
        <f>IFERROR(VLOOKUP('Grille d''audit'!W15,'Med balance BR défavorable'!$A:$C,3,FALSE),"non")</f>
        <v>non</v>
      </c>
      <c r="X38" s="5" t="str">
        <f>IFERROR(VLOOKUP('Grille d''audit'!X15,'Med balance BR défavorable'!$A:$C,3,FALSE),"non")</f>
        <v>non</v>
      </c>
      <c r="Y38" s="5" t="str">
        <f>IFERROR(VLOOKUP('Grille d''audit'!Y15,'Med balance BR défavorable'!$A:$C,3,FALSE),"non")</f>
        <v>non</v>
      </c>
      <c r="Z38" s="5" t="str">
        <f>IFERROR(VLOOKUP('Grille d''audit'!Z15,'Med balance BR défavorable'!$A:$C,3,FALSE),"non")</f>
        <v>non</v>
      </c>
      <c r="AA38" s="5" t="str">
        <f>IFERROR(VLOOKUP('Grille d''audit'!AA15,'Med balance BR défavorable'!$A:$C,3,FALSE),"non")</f>
        <v>non</v>
      </c>
      <c r="AB38" s="5" t="str">
        <f>IFERROR(VLOOKUP('Grille d''audit'!AB15,'Med balance BR défavorable'!$A:$C,3,FALSE),"non")</f>
        <v>non</v>
      </c>
      <c r="AC38" s="5" t="str">
        <f>IFERROR(VLOOKUP('Grille d''audit'!AC15,'Med balance BR défavorable'!$A:$C,3,FALSE),"non")</f>
        <v>non</v>
      </c>
      <c r="AD38" s="5" t="str">
        <f>IFERROR(VLOOKUP('Grille d''audit'!AD15,'Med balance BR défavorable'!$A:$C,3,FALSE),"non")</f>
        <v>non</v>
      </c>
      <c r="AE38" s="5" t="str">
        <f>IFERROR(VLOOKUP('Grille d''audit'!AE15,'Med balance BR défavorable'!$A:$C,3,FALSE),"non")</f>
        <v>non</v>
      </c>
    </row>
    <row r="39" spans="1:31" x14ac:dyDescent="0.3">
      <c r="A39" s="9" t="s">
        <v>242</v>
      </c>
      <c r="B39" s="5" t="str">
        <f>IFERROR(VLOOKUP('Grille d''audit'!B16,'Med balance BR défavorable'!$A:$C,3,FALSE),"non")</f>
        <v>non</v>
      </c>
      <c r="C39" s="5" t="str">
        <f>IFERROR(VLOOKUP('Grille d''audit'!C16,'Med balance BR défavorable'!$A:$C,3,FALSE),"non")</f>
        <v>non</v>
      </c>
      <c r="D39" s="5" t="str">
        <f>IFERROR(VLOOKUP('Grille d''audit'!D16,'Med balance BR défavorable'!$A:$C,3,FALSE),"non")</f>
        <v>non</v>
      </c>
      <c r="E39" s="5" t="str">
        <f>IFERROR(VLOOKUP('Grille d''audit'!E16,'Med balance BR défavorable'!$A:$C,3,FALSE),"non")</f>
        <v>non</v>
      </c>
      <c r="F39" s="5" t="str">
        <f>IFERROR(VLOOKUP('Grille d''audit'!F16,'Med balance BR défavorable'!$A:$C,3,FALSE),"non")</f>
        <v>non</v>
      </c>
      <c r="G39" s="5" t="str">
        <f>IFERROR(VLOOKUP('Grille d''audit'!G16,'Med balance BR défavorable'!$A:$C,3,FALSE),"non")</f>
        <v>non</v>
      </c>
      <c r="H39" s="5" t="str">
        <f>IFERROR(VLOOKUP('Grille d''audit'!H16,'Med balance BR défavorable'!$A:$C,3,FALSE),"non")</f>
        <v>non</v>
      </c>
      <c r="I39" s="5" t="str">
        <f>IFERROR(VLOOKUP('Grille d''audit'!I16,'Med balance BR défavorable'!$A:$C,3,FALSE),"non")</f>
        <v>non</v>
      </c>
      <c r="J39" s="5" t="str">
        <f>IFERROR(VLOOKUP('Grille d''audit'!J16,'Med balance BR défavorable'!$A:$C,3,FALSE),"non")</f>
        <v>non</v>
      </c>
      <c r="K39" s="5" t="str">
        <f>IFERROR(VLOOKUP('Grille d''audit'!K16,'Med balance BR défavorable'!$A:$C,3,FALSE),"non")</f>
        <v>non</v>
      </c>
      <c r="L39" s="5" t="str">
        <f>IFERROR(VLOOKUP('Grille d''audit'!L16,'Med balance BR défavorable'!$A:$C,3,FALSE),"non")</f>
        <v>non</v>
      </c>
      <c r="M39" s="5" t="str">
        <f>IFERROR(VLOOKUP('Grille d''audit'!M16,'Med balance BR défavorable'!$A:$C,3,FALSE),"non")</f>
        <v>non</v>
      </c>
      <c r="N39" s="5" t="str">
        <f>IFERROR(VLOOKUP('Grille d''audit'!N16,'Med balance BR défavorable'!$A:$C,3,FALSE),"non")</f>
        <v>non</v>
      </c>
      <c r="O39" s="5" t="str">
        <f>IFERROR(VLOOKUP('Grille d''audit'!O16,'Med balance BR défavorable'!$A:$C,3,FALSE),"non")</f>
        <v>non</v>
      </c>
      <c r="P39" s="5" t="str">
        <f>IFERROR(VLOOKUP('Grille d''audit'!P16,'Med balance BR défavorable'!$A:$C,3,FALSE),"non")</f>
        <v>non</v>
      </c>
      <c r="Q39" s="5" t="str">
        <f>IFERROR(VLOOKUP('Grille d''audit'!Q16,'Med balance BR défavorable'!$A:$C,3,FALSE),"non")</f>
        <v>non</v>
      </c>
      <c r="R39" s="5" t="str">
        <f>IFERROR(VLOOKUP('Grille d''audit'!R16,'Med balance BR défavorable'!$A:$C,3,FALSE),"non")</f>
        <v>non</v>
      </c>
      <c r="S39" s="5" t="str">
        <f>IFERROR(VLOOKUP('Grille d''audit'!S16,'Med balance BR défavorable'!$A:$C,3,FALSE),"non")</f>
        <v>non</v>
      </c>
      <c r="T39" s="5" t="str">
        <f>IFERROR(VLOOKUP('Grille d''audit'!T16,'Med balance BR défavorable'!$A:$C,3,FALSE),"non")</f>
        <v>non</v>
      </c>
      <c r="U39" s="5" t="str">
        <f>IFERROR(VLOOKUP('Grille d''audit'!U16,'Med balance BR défavorable'!$A:$C,3,FALSE),"non")</f>
        <v>non</v>
      </c>
      <c r="V39" s="5" t="str">
        <f>IFERROR(VLOOKUP('Grille d''audit'!V16,'Med balance BR défavorable'!$A:$C,3,FALSE),"non")</f>
        <v>non</v>
      </c>
      <c r="W39" s="5" t="str">
        <f>IFERROR(VLOOKUP('Grille d''audit'!W16,'Med balance BR défavorable'!$A:$C,3,FALSE),"non")</f>
        <v>non</v>
      </c>
      <c r="X39" s="5" t="str">
        <f>IFERROR(VLOOKUP('Grille d''audit'!X16,'Med balance BR défavorable'!$A:$C,3,FALSE),"non")</f>
        <v>non</v>
      </c>
      <c r="Y39" s="5" t="str">
        <f>IFERROR(VLOOKUP('Grille d''audit'!Y16,'Med balance BR défavorable'!$A:$C,3,FALSE),"non")</f>
        <v>non</v>
      </c>
      <c r="Z39" s="5" t="str">
        <f>IFERROR(VLOOKUP('Grille d''audit'!Z16,'Med balance BR défavorable'!$A:$C,3,FALSE),"non")</f>
        <v>non</v>
      </c>
      <c r="AA39" s="5" t="str">
        <f>IFERROR(VLOOKUP('Grille d''audit'!AA16,'Med balance BR défavorable'!$A:$C,3,FALSE),"non")</f>
        <v>non</v>
      </c>
      <c r="AB39" s="5" t="str">
        <f>IFERROR(VLOOKUP('Grille d''audit'!AB16,'Med balance BR défavorable'!$A:$C,3,FALSE),"non")</f>
        <v>non</v>
      </c>
      <c r="AC39" s="5" t="str">
        <f>IFERROR(VLOOKUP('Grille d''audit'!AC16,'Med balance BR défavorable'!$A:$C,3,FALSE),"non")</f>
        <v>non</v>
      </c>
      <c r="AD39" s="5" t="str">
        <f>IFERROR(VLOOKUP('Grille d''audit'!AD16,'Med balance BR défavorable'!$A:$C,3,FALSE),"non")</f>
        <v>non</v>
      </c>
      <c r="AE39" s="5" t="str">
        <f>IFERROR(VLOOKUP('Grille d''audit'!AE16,'Med balance BR défavorable'!$A:$C,3,FALSE),"non")</f>
        <v>non</v>
      </c>
    </row>
    <row r="40" spans="1:31" x14ac:dyDescent="0.3">
      <c r="A40" s="9" t="s">
        <v>243</v>
      </c>
      <c r="B40" s="5" t="str">
        <f>IFERROR(VLOOKUP('Grille d''audit'!B17,'Med balance BR défavorable'!$A:$C,3,FALSE),"non")</f>
        <v>non</v>
      </c>
      <c r="C40" s="5" t="str">
        <f>IFERROR(VLOOKUP('Grille d''audit'!C17,'Med balance BR défavorable'!$A:$C,3,FALSE),"non")</f>
        <v>non</v>
      </c>
      <c r="D40" s="5" t="str">
        <f>IFERROR(VLOOKUP('Grille d''audit'!D17,'Med balance BR défavorable'!$A:$C,3,FALSE),"non")</f>
        <v>non</v>
      </c>
      <c r="E40" s="5" t="str">
        <f>IFERROR(VLOOKUP('Grille d''audit'!E17,'Med balance BR défavorable'!$A:$C,3,FALSE),"non")</f>
        <v>non</v>
      </c>
      <c r="F40" s="5" t="str">
        <f>IFERROR(VLOOKUP('Grille d''audit'!F17,'Med balance BR défavorable'!$A:$C,3,FALSE),"non")</f>
        <v>non</v>
      </c>
      <c r="G40" s="5" t="str">
        <f>IFERROR(VLOOKUP('Grille d''audit'!G17,'Med balance BR défavorable'!$A:$C,3,FALSE),"non")</f>
        <v>non</v>
      </c>
      <c r="H40" s="5" t="str">
        <f>IFERROR(VLOOKUP('Grille d''audit'!H17,'Med balance BR défavorable'!$A:$C,3,FALSE),"non")</f>
        <v>non</v>
      </c>
      <c r="I40" s="5" t="str">
        <f>IFERROR(VLOOKUP('Grille d''audit'!I17,'Med balance BR défavorable'!$A:$C,3,FALSE),"non")</f>
        <v>non</v>
      </c>
      <c r="J40" s="5" t="str">
        <f>IFERROR(VLOOKUP('Grille d''audit'!J17,'Med balance BR défavorable'!$A:$C,3,FALSE),"non")</f>
        <v>non</v>
      </c>
      <c r="K40" s="5" t="str">
        <f>IFERROR(VLOOKUP('Grille d''audit'!K17,'Med balance BR défavorable'!$A:$C,3,FALSE),"non")</f>
        <v>non</v>
      </c>
      <c r="L40" s="5" t="str">
        <f>IFERROR(VLOOKUP('Grille d''audit'!L17,'Med balance BR défavorable'!$A:$C,3,FALSE),"non")</f>
        <v>non</v>
      </c>
      <c r="M40" s="5" t="str">
        <f>IFERROR(VLOOKUP('Grille d''audit'!M17,'Med balance BR défavorable'!$A:$C,3,FALSE),"non")</f>
        <v>non</v>
      </c>
      <c r="N40" s="5" t="str">
        <f>IFERROR(VLOOKUP('Grille d''audit'!N17,'Med balance BR défavorable'!$A:$C,3,FALSE),"non")</f>
        <v>non</v>
      </c>
      <c r="O40" s="5" t="str">
        <f>IFERROR(VLOOKUP('Grille d''audit'!O17,'Med balance BR défavorable'!$A:$C,3,FALSE),"non")</f>
        <v>non</v>
      </c>
      <c r="P40" s="5" t="str">
        <f>IFERROR(VLOOKUP('Grille d''audit'!P17,'Med balance BR défavorable'!$A:$C,3,FALSE),"non")</f>
        <v>non</v>
      </c>
      <c r="Q40" s="5" t="str">
        <f>IFERROR(VLOOKUP('Grille d''audit'!Q17,'Med balance BR défavorable'!$A:$C,3,FALSE),"non")</f>
        <v>non</v>
      </c>
      <c r="R40" s="5" t="str">
        <f>IFERROR(VLOOKUP('Grille d''audit'!R17,'Med balance BR défavorable'!$A:$C,3,FALSE),"non")</f>
        <v>non</v>
      </c>
      <c r="S40" s="5" t="str">
        <f>IFERROR(VLOOKUP('Grille d''audit'!S17,'Med balance BR défavorable'!$A:$C,3,FALSE),"non")</f>
        <v>non</v>
      </c>
      <c r="T40" s="5" t="str">
        <f>IFERROR(VLOOKUP('Grille d''audit'!T17,'Med balance BR défavorable'!$A:$C,3,FALSE),"non")</f>
        <v>non</v>
      </c>
      <c r="U40" s="5" t="str">
        <f>IFERROR(VLOOKUP('Grille d''audit'!U17,'Med balance BR défavorable'!$A:$C,3,FALSE),"non")</f>
        <v>non</v>
      </c>
      <c r="V40" s="5" t="str">
        <f>IFERROR(VLOOKUP('Grille d''audit'!V17,'Med balance BR défavorable'!$A:$C,3,FALSE),"non")</f>
        <v>non</v>
      </c>
      <c r="W40" s="5" t="str">
        <f>IFERROR(VLOOKUP('Grille d''audit'!W17,'Med balance BR défavorable'!$A:$C,3,FALSE),"non")</f>
        <v>non</v>
      </c>
      <c r="X40" s="5" t="str">
        <f>IFERROR(VLOOKUP('Grille d''audit'!X17,'Med balance BR défavorable'!$A:$C,3,FALSE),"non")</f>
        <v>non</v>
      </c>
      <c r="Y40" s="5" t="str">
        <f>IFERROR(VLOOKUP('Grille d''audit'!Y17,'Med balance BR défavorable'!$A:$C,3,FALSE),"non")</f>
        <v>non</v>
      </c>
      <c r="Z40" s="5" t="str">
        <f>IFERROR(VLOOKUP('Grille d''audit'!Z17,'Med balance BR défavorable'!$A:$C,3,FALSE),"non")</f>
        <v>non</v>
      </c>
      <c r="AA40" s="5" t="str">
        <f>IFERROR(VLOOKUP('Grille d''audit'!AA17,'Med balance BR défavorable'!$A:$C,3,FALSE),"non")</f>
        <v>non</v>
      </c>
      <c r="AB40" s="5" t="str">
        <f>IFERROR(VLOOKUP('Grille d''audit'!AB17,'Med balance BR défavorable'!$A:$C,3,FALSE),"non")</f>
        <v>non</v>
      </c>
      <c r="AC40" s="5" t="str">
        <f>IFERROR(VLOOKUP('Grille d''audit'!AC17,'Med balance BR défavorable'!$A:$C,3,FALSE),"non")</f>
        <v>non</v>
      </c>
      <c r="AD40" s="5" t="str">
        <f>IFERROR(VLOOKUP('Grille d''audit'!AD17,'Med balance BR défavorable'!$A:$C,3,FALSE),"non")</f>
        <v>non</v>
      </c>
      <c r="AE40" s="5" t="str">
        <f>IFERROR(VLOOKUP('Grille d''audit'!AE17,'Med balance BR défavorable'!$A:$C,3,FALSE),"non")</f>
        <v>non</v>
      </c>
    </row>
    <row r="41" spans="1:31" x14ac:dyDescent="0.3">
      <c r="A41" s="9" t="s">
        <v>244</v>
      </c>
      <c r="B41" s="5" t="str">
        <f>IFERROR(VLOOKUP('Grille d''audit'!B18,'Med balance BR défavorable'!$A:$C,3,FALSE),"non")</f>
        <v>non</v>
      </c>
      <c r="C41" s="5" t="str">
        <f>IFERROR(VLOOKUP('Grille d''audit'!C18,'Med balance BR défavorable'!$A:$C,3,FALSE),"non")</f>
        <v>non</v>
      </c>
      <c r="D41" s="5" t="str">
        <f>IFERROR(VLOOKUP('Grille d''audit'!D18,'Med balance BR défavorable'!$A:$C,3,FALSE),"non")</f>
        <v>non</v>
      </c>
      <c r="E41" s="5" t="str">
        <f>IFERROR(VLOOKUP('Grille d''audit'!E18,'Med balance BR défavorable'!$A:$C,3,FALSE),"non")</f>
        <v>non</v>
      </c>
      <c r="F41" s="5" t="str">
        <f>IFERROR(VLOOKUP('Grille d''audit'!F18,'Med balance BR défavorable'!$A:$C,3,FALSE),"non")</f>
        <v>non</v>
      </c>
      <c r="G41" s="5" t="str">
        <f>IFERROR(VLOOKUP('Grille d''audit'!G18,'Med balance BR défavorable'!$A:$C,3,FALSE),"non")</f>
        <v>non</v>
      </c>
      <c r="H41" s="5" t="str">
        <f>IFERROR(VLOOKUP('Grille d''audit'!H18,'Med balance BR défavorable'!$A:$C,3,FALSE),"non")</f>
        <v>non</v>
      </c>
      <c r="I41" s="5" t="str">
        <f>IFERROR(VLOOKUP('Grille d''audit'!I18,'Med balance BR défavorable'!$A:$C,3,FALSE),"non")</f>
        <v>non</v>
      </c>
      <c r="J41" s="5" t="str">
        <f>IFERROR(VLOOKUP('Grille d''audit'!J18,'Med balance BR défavorable'!$A:$C,3,FALSE),"non")</f>
        <v>non</v>
      </c>
      <c r="K41" s="5" t="str">
        <f>IFERROR(VLOOKUP('Grille d''audit'!K18,'Med balance BR défavorable'!$A:$C,3,FALSE),"non")</f>
        <v>non</v>
      </c>
      <c r="L41" s="5" t="str">
        <f>IFERROR(VLOOKUP('Grille d''audit'!L18,'Med balance BR défavorable'!$A:$C,3,FALSE),"non")</f>
        <v>non</v>
      </c>
      <c r="M41" s="5" t="str">
        <f>IFERROR(VLOOKUP('Grille d''audit'!M18,'Med balance BR défavorable'!$A:$C,3,FALSE),"non")</f>
        <v>non</v>
      </c>
      <c r="N41" s="5" t="str">
        <f>IFERROR(VLOOKUP('Grille d''audit'!N18,'Med balance BR défavorable'!$A:$C,3,FALSE),"non")</f>
        <v>non</v>
      </c>
      <c r="O41" s="5" t="str">
        <f>IFERROR(VLOOKUP('Grille d''audit'!O18,'Med balance BR défavorable'!$A:$C,3,FALSE),"non")</f>
        <v>non</v>
      </c>
      <c r="P41" s="5" t="str">
        <f>IFERROR(VLOOKUP('Grille d''audit'!P18,'Med balance BR défavorable'!$A:$C,3,FALSE),"non")</f>
        <v>non</v>
      </c>
      <c r="Q41" s="5" t="str">
        <f>IFERROR(VLOOKUP('Grille d''audit'!Q18,'Med balance BR défavorable'!$A:$C,3,FALSE),"non")</f>
        <v>non</v>
      </c>
      <c r="R41" s="5" t="str">
        <f>IFERROR(VLOOKUP('Grille d''audit'!R18,'Med balance BR défavorable'!$A:$C,3,FALSE),"non")</f>
        <v>non</v>
      </c>
      <c r="S41" s="5" t="str">
        <f>IFERROR(VLOOKUP('Grille d''audit'!S18,'Med balance BR défavorable'!$A:$C,3,FALSE),"non")</f>
        <v>non</v>
      </c>
      <c r="T41" s="5" t="str">
        <f>IFERROR(VLOOKUP('Grille d''audit'!T18,'Med balance BR défavorable'!$A:$C,3,FALSE),"non")</f>
        <v>non</v>
      </c>
      <c r="U41" s="5" t="str">
        <f>IFERROR(VLOOKUP('Grille d''audit'!U18,'Med balance BR défavorable'!$A:$C,3,FALSE),"non")</f>
        <v>non</v>
      </c>
      <c r="V41" s="5" t="str">
        <f>IFERROR(VLOOKUP('Grille d''audit'!V18,'Med balance BR défavorable'!$A:$C,3,FALSE),"non")</f>
        <v>non</v>
      </c>
      <c r="W41" s="5" t="str">
        <f>IFERROR(VLOOKUP('Grille d''audit'!W18,'Med balance BR défavorable'!$A:$C,3,FALSE),"non")</f>
        <v>non</v>
      </c>
      <c r="X41" s="5" t="str">
        <f>IFERROR(VLOOKUP('Grille d''audit'!X18,'Med balance BR défavorable'!$A:$C,3,FALSE),"non")</f>
        <v>non</v>
      </c>
      <c r="Y41" s="5" t="str">
        <f>IFERROR(VLOOKUP('Grille d''audit'!Y18,'Med balance BR défavorable'!$A:$C,3,FALSE),"non")</f>
        <v>non</v>
      </c>
      <c r="Z41" s="5" t="str">
        <f>IFERROR(VLOOKUP('Grille d''audit'!Z18,'Med balance BR défavorable'!$A:$C,3,FALSE),"non")</f>
        <v>non</v>
      </c>
      <c r="AA41" s="5" t="str">
        <f>IFERROR(VLOOKUP('Grille d''audit'!AA18,'Med balance BR défavorable'!$A:$C,3,FALSE),"non")</f>
        <v>non</v>
      </c>
      <c r="AB41" s="5" t="str">
        <f>IFERROR(VLOOKUP('Grille d''audit'!AB18,'Med balance BR défavorable'!$A:$C,3,FALSE),"non")</f>
        <v>non</v>
      </c>
      <c r="AC41" s="5" t="str">
        <f>IFERROR(VLOOKUP('Grille d''audit'!AC18,'Med balance BR défavorable'!$A:$C,3,FALSE),"non")</f>
        <v>non</v>
      </c>
      <c r="AD41" s="5" t="str">
        <f>IFERROR(VLOOKUP('Grille d''audit'!AD18,'Med balance BR défavorable'!$A:$C,3,FALSE),"non")</f>
        <v>non</v>
      </c>
      <c r="AE41" s="5" t="str">
        <f>IFERROR(VLOOKUP('Grille d''audit'!AE18,'Med balance BR défavorable'!$A:$C,3,FALSE),"non")</f>
        <v>non</v>
      </c>
    </row>
    <row r="42" spans="1:31" x14ac:dyDescent="0.3">
      <c r="A42" s="9" t="s">
        <v>245</v>
      </c>
      <c r="B42" s="5" t="str">
        <f>IFERROR(VLOOKUP('Grille d''audit'!B19,'Med balance BR défavorable'!$A:$C,3,FALSE),"non")</f>
        <v>non</v>
      </c>
      <c r="C42" s="5" t="str">
        <f>IFERROR(VLOOKUP('Grille d''audit'!C19,'Med balance BR défavorable'!$A:$C,3,FALSE),"non")</f>
        <v>non</v>
      </c>
      <c r="D42" s="5" t="str">
        <f>IFERROR(VLOOKUP('Grille d''audit'!D19,'Med balance BR défavorable'!$A:$C,3,FALSE),"non")</f>
        <v>non</v>
      </c>
      <c r="E42" s="5" t="str">
        <f>IFERROR(VLOOKUP('Grille d''audit'!E19,'Med balance BR défavorable'!$A:$C,3,FALSE),"non")</f>
        <v>non</v>
      </c>
      <c r="F42" s="5" t="str">
        <f>IFERROR(VLOOKUP('Grille d''audit'!F19,'Med balance BR défavorable'!$A:$C,3,FALSE),"non")</f>
        <v>non</v>
      </c>
      <c r="G42" s="5" t="str">
        <f>IFERROR(VLOOKUP('Grille d''audit'!G19,'Med balance BR défavorable'!$A:$C,3,FALSE),"non")</f>
        <v>non</v>
      </c>
      <c r="H42" s="5" t="str">
        <f>IFERROR(VLOOKUP('Grille d''audit'!H19,'Med balance BR défavorable'!$A:$C,3,FALSE),"non")</f>
        <v>non</v>
      </c>
      <c r="I42" s="5" t="str">
        <f>IFERROR(VLOOKUP('Grille d''audit'!I19,'Med balance BR défavorable'!$A:$C,3,FALSE),"non")</f>
        <v>non</v>
      </c>
      <c r="J42" s="5" t="str">
        <f>IFERROR(VLOOKUP('Grille d''audit'!J19,'Med balance BR défavorable'!$A:$C,3,FALSE),"non")</f>
        <v>non</v>
      </c>
      <c r="K42" s="5" t="str">
        <f>IFERROR(VLOOKUP('Grille d''audit'!K19,'Med balance BR défavorable'!$A:$C,3,FALSE),"non")</f>
        <v>non</v>
      </c>
      <c r="L42" s="5" t="str">
        <f>IFERROR(VLOOKUP('Grille d''audit'!L19,'Med balance BR défavorable'!$A:$C,3,FALSE),"non")</f>
        <v>non</v>
      </c>
      <c r="M42" s="5" t="str">
        <f>IFERROR(VLOOKUP('Grille d''audit'!M19,'Med balance BR défavorable'!$A:$C,3,FALSE),"non")</f>
        <v>non</v>
      </c>
      <c r="N42" s="5" t="str">
        <f>IFERROR(VLOOKUP('Grille d''audit'!N19,'Med balance BR défavorable'!$A:$C,3,FALSE),"non")</f>
        <v>non</v>
      </c>
      <c r="O42" s="5" t="str">
        <f>IFERROR(VLOOKUP('Grille d''audit'!O19,'Med balance BR défavorable'!$A:$C,3,FALSE),"non")</f>
        <v>non</v>
      </c>
      <c r="P42" s="5" t="str">
        <f>IFERROR(VLOOKUP('Grille d''audit'!P19,'Med balance BR défavorable'!$A:$C,3,FALSE),"non")</f>
        <v>non</v>
      </c>
      <c r="Q42" s="5" t="str">
        <f>IFERROR(VLOOKUP('Grille d''audit'!Q19,'Med balance BR défavorable'!$A:$C,3,FALSE),"non")</f>
        <v>non</v>
      </c>
      <c r="R42" s="5" t="str">
        <f>IFERROR(VLOOKUP('Grille d''audit'!R19,'Med balance BR défavorable'!$A:$C,3,FALSE),"non")</f>
        <v>non</v>
      </c>
      <c r="S42" s="5" t="str">
        <f>IFERROR(VLOOKUP('Grille d''audit'!S19,'Med balance BR défavorable'!$A:$C,3,FALSE),"non")</f>
        <v>non</v>
      </c>
      <c r="T42" s="5" t="str">
        <f>IFERROR(VLOOKUP('Grille d''audit'!T19,'Med balance BR défavorable'!$A:$C,3,FALSE),"non")</f>
        <v>non</v>
      </c>
      <c r="U42" s="5" t="str">
        <f>IFERROR(VLOOKUP('Grille d''audit'!U19,'Med balance BR défavorable'!$A:$C,3,FALSE),"non")</f>
        <v>non</v>
      </c>
      <c r="V42" s="5" t="str">
        <f>IFERROR(VLOOKUP('Grille d''audit'!V19,'Med balance BR défavorable'!$A:$C,3,FALSE),"non")</f>
        <v>non</v>
      </c>
      <c r="W42" s="5" t="str">
        <f>IFERROR(VLOOKUP('Grille d''audit'!W19,'Med balance BR défavorable'!$A:$C,3,FALSE),"non")</f>
        <v>non</v>
      </c>
      <c r="X42" s="5" t="str">
        <f>IFERROR(VLOOKUP('Grille d''audit'!X19,'Med balance BR défavorable'!$A:$C,3,FALSE),"non")</f>
        <v>non</v>
      </c>
      <c r="Y42" s="5" t="str">
        <f>IFERROR(VLOOKUP('Grille d''audit'!Y19,'Med balance BR défavorable'!$A:$C,3,FALSE),"non")</f>
        <v>non</v>
      </c>
      <c r="Z42" s="5" t="str">
        <f>IFERROR(VLOOKUP('Grille d''audit'!Z19,'Med balance BR défavorable'!$A:$C,3,FALSE),"non")</f>
        <v>non</v>
      </c>
      <c r="AA42" s="5" t="str">
        <f>IFERROR(VLOOKUP('Grille d''audit'!AA19,'Med balance BR défavorable'!$A:$C,3,FALSE),"non")</f>
        <v>non</v>
      </c>
      <c r="AB42" s="5" t="str">
        <f>IFERROR(VLOOKUP('Grille d''audit'!AB19,'Med balance BR défavorable'!$A:$C,3,FALSE),"non")</f>
        <v>non</v>
      </c>
      <c r="AC42" s="5" t="str">
        <f>IFERROR(VLOOKUP('Grille d''audit'!AC19,'Med balance BR défavorable'!$A:$C,3,FALSE),"non")</f>
        <v>non</v>
      </c>
      <c r="AD42" s="5" t="str">
        <f>IFERROR(VLOOKUP('Grille d''audit'!AD19,'Med balance BR défavorable'!$A:$C,3,FALSE),"non")</f>
        <v>non</v>
      </c>
      <c r="AE42" s="5" t="str">
        <f>IFERROR(VLOOKUP('Grille d''audit'!AE19,'Med balance BR défavorable'!$A:$C,3,FALSE),"non")</f>
        <v>non</v>
      </c>
    </row>
    <row r="43" spans="1:31" x14ac:dyDescent="0.3">
      <c r="A43" s="9" t="s">
        <v>246</v>
      </c>
      <c r="B43" s="5" t="str">
        <f>IFERROR(VLOOKUP('Grille d''audit'!B20,'Med balance BR défavorable'!$A:$C,3,FALSE),"non")</f>
        <v>non</v>
      </c>
      <c r="C43" s="5" t="str">
        <f>IFERROR(VLOOKUP('Grille d''audit'!C20,'Med balance BR défavorable'!$A:$C,3,FALSE),"non")</f>
        <v>non</v>
      </c>
      <c r="D43" s="5" t="str">
        <f>IFERROR(VLOOKUP('Grille d''audit'!D20,'Med balance BR défavorable'!$A:$C,3,FALSE),"non")</f>
        <v>non</v>
      </c>
      <c r="E43" s="5" t="str">
        <f>IFERROR(VLOOKUP('Grille d''audit'!E20,'Med balance BR défavorable'!$A:$C,3,FALSE),"non")</f>
        <v>non</v>
      </c>
      <c r="F43" s="5" t="str">
        <f>IFERROR(VLOOKUP('Grille d''audit'!F20,'Med balance BR défavorable'!$A:$C,3,FALSE),"non")</f>
        <v>non</v>
      </c>
      <c r="G43" s="5" t="str">
        <f>IFERROR(VLOOKUP('Grille d''audit'!G20,'Med balance BR défavorable'!$A:$C,3,FALSE),"non")</f>
        <v>non</v>
      </c>
      <c r="H43" s="5" t="str">
        <f>IFERROR(VLOOKUP('Grille d''audit'!H20,'Med balance BR défavorable'!$A:$C,3,FALSE),"non")</f>
        <v>non</v>
      </c>
      <c r="I43" s="5" t="str">
        <f>IFERROR(VLOOKUP('Grille d''audit'!I20,'Med balance BR défavorable'!$A:$C,3,FALSE),"non")</f>
        <v>non</v>
      </c>
      <c r="J43" s="5" t="str">
        <f>IFERROR(VLOOKUP('Grille d''audit'!J20,'Med balance BR défavorable'!$A:$C,3,FALSE),"non")</f>
        <v>non</v>
      </c>
      <c r="K43" s="5" t="str">
        <f>IFERROR(VLOOKUP('Grille d''audit'!K20,'Med balance BR défavorable'!$A:$C,3,FALSE),"non")</f>
        <v>non</v>
      </c>
      <c r="L43" s="5" t="str">
        <f>IFERROR(VLOOKUP('Grille d''audit'!L20,'Med balance BR défavorable'!$A:$C,3,FALSE),"non")</f>
        <v>non</v>
      </c>
      <c r="M43" s="5" t="str">
        <f>IFERROR(VLOOKUP('Grille d''audit'!M20,'Med balance BR défavorable'!$A:$C,3,FALSE),"non")</f>
        <v>non</v>
      </c>
      <c r="N43" s="5" t="str">
        <f>IFERROR(VLOOKUP('Grille d''audit'!N20,'Med balance BR défavorable'!$A:$C,3,FALSE),"non")</f>
        <v>non</v>
      </c>
      <c r="O43" s="5" t="str">
        <f>IFERROR(VLOOKUP('Grille d''audit'!O20,'Med balance BR défavorable'!$A:$C,3,FALSE),"non")</f>
        <v>non</v>
      </c>
      <c r="P43" s="5" t="str">
        <f>IFERROR(VLOOKUP('Grille d''audit'!P20,'Med balance BR défavorable'!$A:$C,3,FALSE),"non")</f>
        <v>non</v>
      </c>
      <c r="Q43" s="5" t="str">
        <f>IFERROR(VLOOKUP('Grille d''audit'!Q20,'Med balance BR défavorable'!$A:$C,3,FALSE),"non")</f>
        <v>non</v>
      </c>
      <c r="R43" s="5" t="str">
        <f>IFERROR(VLOOKUP('Grille d''audit'!R20,'Med balance BR défavorable'!$A:$C,3,FALSE),"non")</f>
        <v>non</v>
      </c>
      <c r="S43" s="5" t="str">
        <f>IFERROR(VLOOKUP('Grille d''audit'!S20,'Med balance BR défavorable'!$A:$C,3,FALSE),"non")</f>
        <v>non</v>
      </c>
      <c r="T43" s="5" t="str">
        <f>IFERROR(VLOOKUP('Grille d''audit'!T20,'Med balance BR défavorable'!$A:$C,3,FALSE),"non")</f>
        <v>non</v>
      </c>
      <c r="U43" s="5" t="str">
        <f>IFERROR(VLOOKUP('Grille d''audit'!U20,'Med balance BR défavorable'!$A:$C,3,FALSE),"non")</f>
        <v>non</v>
      </c>
      <c r="V43" s="5" t="str">
        <f>IFERROR(VLOOKUP('Grille d''audit'!V20,'Med balance BR défavorable'!$A:$C,3,FALSE),"non")</f>
        <v>non</v>
      </c>
      <c r="W43" s="5" t="str">
        <f>IFERROR(VLOOKUP('Grille d''audit'!W20,'Med balance BR défavorable'!$A:$C,3,FALSE),"non")</f>
        <v>non</v>
      </c>
      <c r="X43" s="5" t="str">
        <f>IFERROR(VLOOKUP('Grille d''audit'!X20,'Med balance BR défavorable'!$A:$C,3,FALSE),"non")</f>
        <v>non</v>
      </c>
      <c r="Y43" s="5" t="str">
        <f>IFERROR(VLOOKUP('Grille d''audit'!Y20,'Med balance BR défavorable'!$A:$C,3,FALSE),"non")</f>
        <v>non</v>
      </c>
      <c r="Z43" s="5" t="str">
        <f>IFERROR(VLOOKUP('Grille d''audit'!Z20,'Med balance BR défavorable'!$A:$C,3,FALSE),"non")</f>
        <v>non</v>
      </c>
      <c r="AA43" s="5" t="str">
        <f>IFERROR(VLOOKUP('Grille d''audit'!AA20,'Med balance BR défavorable'!$A:$C,3,FALSE),"non")</f>
        <v>non</v>
      </c>
      <c r="AB43" s="5" t="str">
        <f>IFERROR(VLOOKUP('Grille d''audit'!AB20,'Med balance BR défavorable'!$A:$C,3,FALSE),"non")</f>
        <v>non</v>
      </c>
      <c r="AC43" s="5" t="str">
        <f>IFERROR(VLOOKUP('Grille d''audit'!AC20,'Med balance BR défavorable'!$A:$C,3,FALSE),"non")</f>
        <v>non</v>
      </c>
      <c r="AD43" s="5" t="str">
        <f>IFERROR(VLOOKUP('Grille d''audit'!AD20,'Med balance BR défavorable'!$A:$C,3,FALSE),"non")</f>
        <v>non</v>
      </c>
      <c r="AE43" s="5" t="str">
        <f>IFERROR(VLOOKUP('Grille d''audit'!AE20,'Med balance BR défavorable'!$A:$C,3,FALSE),"non")</f>
        <v>non</v>
      </c>
    </row>
    <row r="44" spans="1:31" x14ac:dyDescent="0.3">
      <c r="A44" s="9" t="s">
        <v>247</v>
      </c>
      <c r="B44" s="5" t="str">
        <f>IFERROR(VLOOKUP('Grille d''audit'!B21,'Med balance BR défavorable'!$A:$C,3,FALSE),"non")</f>
        <v>non</v>
      </c>
      <c r="C44" s="5" t="str">
        <f>IFERROR(VLOOKUP('Grille d''audit'!C21,'Med balance BR défavorable'!$A:$C,3,FALSE),"non")</f>
        <v>non</v>
      </c>
      <c r="D44" s="5" t="str">
        <f>IFERROR(VLOOKUP('Grille d''audit'!D21,'Med balance BR défavorable'!$A:$C,3,FALSE),"non")</f>
        <v>non</v>
      </c>
      <c r="E44" s="5" t="str">
        <f>IFERROR(VLOOKUP('Grille d''audit'!E21,'Med balance BR défavorable'!$A:$C,3,FALSE),"non")</f>
        <v>non</v>
      </c>
      <c r="F44" s="5" t="str">
        <f>IFERROR(VLOOKUP('Grille d''audit'!F21,'Med balance BR défavorable'!$A:$C,3,FALSE),"non")</f>
        <v>non</v>
      </c>
      <c r="G44" s="5" t="str">
        <f>IFERROR(VLOOKUP('Grille d''audit'!G21,'Med balance BR défavorable'!$A:$C,3,FALSE),"non")</f>
        <v>non</v>
      </c>
      <c r="H44" s="5" t="str">
        <f>IFERROR(VLOOKUP('Grille d''audit'!H21,'Med balance BR défavorable'!$A:$C,3,FALSE),"non")</f>
        <v>non</v>
      </c>
      <c r="I44" s="5" t="str">
        <f>IFERROR(VLOOKUP('Grille d''audit'!I21,'Med balance BR défavorable'!$A:$C,3,FALSE),"non")</f>
        <v>non</v>
      </c>
      <c r="J44" s="5" t="str">
        <f>IFERROR(VLOOKUP('Grille d''audit'!J21,'Med balance BR défavorable'!$A:$C,3,FALSE),"non")</f>
        <v>non</v>
      </c>
      <c r="K44" s="5" t="str">
        <f>IFERROR(VLOOKUP('Grille d''audit'!K21,'Med balance BR défavorable'!$A:$C,3,FALSE),"non")</f>
        <v>non</v>
      </c>
      <c r="L44" s="5" t="str">
        <f>IFERROR(VLOOKUP('Grille d''audit'!L21,'Med balance BR défavorable'!$A:$C,3,FALSE),"non")</f>
        <v>non</v>
      </c>
      <c r="M44" s="5" t="str">
        <f>IFERROR(VLOOKUP('Grille d''audit'!M21,'Med balance BR défavorable'!$A:$C,3,FALSE),"non")</f>
        <v>non</v>
      </c>
      <c r="N44" s="5" t="str">
        <f>IFERROR(VLOOKUP('Grille d''audit'!N21,'Med balance BR défavorable'!$A:$C,3,FALSE),"non")</f>
        <v>non</v>
      </c>
      <c r="O44" s="5" t="str">
        <f>IFERROR(VLOOKUP('Grille d''audit'!O21,'Med balance BR défavorable'!$A:$C,3,FALSE),"non")</f>
        <v>non</v>
      </c>
      <c r="P44" s="5" t="str">
        <f>IFERROR(VLOOKUP('Grille d''audit'!P21,'Med balance BR défavorable'!$A:$C,3,FALSE),"non")</f>
        <v>non</v>
      </c>
      <c r="Q44" s="5" t="str">
        <f>IFERROR(VLOOKUP('Grille d''audit'!Q21,'Med balance BR défavorable'!$A:$C,3,FALSE),"non")</f>
        <v>non</v>
      </c>
      <c r="R44" s="5" t="str">
        <f>IFERROR(VLOOKUP('Grille d''audit'!R21,'Med balance BR défavorable'!$A:$C,3,FALSE),"non")</f>
        <v>non</v>
      </c>
      <c r="S44" s="5" t="str">
        <f>IFERROR(VLOOKUP('Grille d''audit'!S21,'Med balance BR défavorable'!$A:$C,3,FALSE),"non")</f>
        <v>non</v>
      </c>
      <c r="T44" s="5" t="str">
        <f>IFERROR(VLOOKUP('Grille d''audit'!T21,'Med balance BR défavorable'!$A:$C,3,FALSE),"non")</f>
        <v>non</v>
      </c>
      <c r="U44" s="5" t="str">
        <f>IFERROR(VLOOKUP('Grille d''audit'!U21,'Med balance BR défavorable'!$A:$C,3,FALSE),"non")</f>
        <v>non</v>
      </c>
      <c r="V44" s="5" t="str">
        <f>IFERROR(VLOOKUP('Grille d''audit'!V21,'Med balance BR défavorable'!$A:$C,3,FALSE),"non")</f>
        <v>non</v>
      </c>
      <c r="W44" s="5" t="str">
        <f>IFERROR(VLOOKUP('Grille d''audit'!W21,'Med balance BR défavorable'!$A:$C,3,FALSE),"non")</f>
        <v>non</v>
      </c>
      <c r="X44" s="5" t="str">
        <f>IFERROR(VLOOKUP('Grille d''audit'!X21,'Med balance BR défavorable'!$A:$C,3,FALSE),"non")</f>
        <v>non</v>
      </c>
      <c r="Y44" s="5" t="str">
        <f>IFERROR(VLOOKUP('Grille d''audit'!Y21,'Med balance BR défavorable'!$A:$C,3,FALSE),"non")</f>
        <v>non</v>
      </c>
      <c r="Z44" s="5" t="str">
        <f>IFERROR(VLOOKUP('Grille d''audit'!Z21,'Med balance BR défavorable'!$A:$C,3,FALSE),"non")</f>
        <v>non</v>
      </c>
      <c r="AA44" s="5" t="str">
        <f>IFERROR(VLOOKUP('Grille d''audit'!AA21,'Med balance BR défavorable'!$A:$C,3,FALSE),"non")</f>
        <v>non</v>
      </c>
      <c r="AB44" s="5" t="str">
        <f>IFERROR(VLOOKUP('Grille d''audit'!AB21,'Med balance BR défavorable'!$A:$C,3,FALSE),"non")</f>
        <v>non</v>
      </c>
      <c r="AC44" s="5" t="str">
        <f>IFERROR(VLOOKUP('Grille d''audit'!AC21,'Med balance BR défavorable'!$A:$C,3,FALSE),"non")</f>
        <v>non</v>
      </c>
      <c r="AD44" s="5" t="str">
        <f>IFERROR(VLOOKUP('Grille d''audit'!AD21,'Med balance BR défavorable'!$A:$C,3,FALSE),"non")</f>
        <v>non</v>
      </c>
      <c r="AE44" s="5" t="str">
        <f>IFERROR(VLOOKUP('Grille d''audit'!AE21,'Med balance BR défavorable'!$A:$C,3,FALSE),"non")</f>
        <v>non</v>
      </c>
    </row>
    <row r="45" spans="1:31" x14ac:dyDescent="0.3">
      <c r="A45" s="9" t="s">
        <v>248</v>
      </c>
      <c r="B45" s="5" t="str">
        <f>IFERROR(VLOOKUP('Grille d''audit'!B22,'Med balance BR défavorable'!$A:$C,3,FALSE),"non")</f>
        <v>non</v>
      </c>
      <c r="C45" s="5" t="str">
        <f>IFERROR(VLOOKUP('Grille d''audit'!C22,'Med balance BR défavorable'!$A:$C,3,FALSE),"non")</f>
        <v>non</v>
      </c>
      <c r="D45" s="5" t="str">
        <f>IFERROR(VLOOKUP('Grille d''audit'!D22,'Med balance BR défavorable'!$A:$C,3,FALSE),"non")</f>
        <v>non</v>
      </c>
      <c r="E45" s="5" t="str">
        <f>IFERROR(VLOOKUP('Grille d''audit'!E22,'Med balance BR défavorable'!$A:$C,3,FALSE),"non")</f>
        <v>non</v>
      </c>
      <c r="F45" s="5" t="str">
        <f>IFERROR(VLOOKUP('Grille d''audit'!F22,'Med balance BR défavorable'!$A:$C,3,FALSE),"non")</f>
        <v>non</v>
      </c>
      <c r="G45" s="5" t="str">
        <f>IFERROR(VLOOKUP('Grille d''audit'!G22,'Med balance BR défavorable'!$A:$C,3,FALSE),"non")</f>
        <v>non</v>
      </c>
      <c r="H45" s="5" t="str">
        <f>IFERROR(VLOOKUP('Grille d''audit'!H22,'Med balance BR défavorable'!$A:$C,3,FALSE),"non")</f>
        <v>non</v>
      </c>
      <c r="I45" s="5" t="str">
        <f>IFERROR(VLOOKUP('Grille d''audit'!I22,'Med balance BR défavorable'!$A:$C,3,FALSE),"non")</f>
        <v>non</v>
      </c>
      <c r="J45" s="5" t="str">
        <f>IFERROR(VLOOKUP('Grille d''audit'!J22,'Med balance BR défavorable'!$A:$C,3,FALSE),"non")</f>
        <v>non</v>
      </c>
      <c r="K45" s="5" t="str">
        <f>IFERROR(VLOOKUP('Grille d''audit'!K22,'Med balance BR défavorable'!$A:$C,3,FALSE),"non")</f>
        <v>non</v>
      </c>
      <c r="L45" s="5" t="str">
        <f>IFERROR(VLOOKUP('Grille d''audit'!L22,'Med balance BR défavorable'!$A:$C,3,FALSE),"non")</f>
        <v>non</v>
      </c>
      <c r="M45" s="5" t="str">
        <f>IFERROR(VLOOKUP('Grille d''audit'!M22,'Med balance BR défavorable'!$A:$C,3,FALSE),"non")</f>
        <v>non</v>
      </c>
      <c r="N45" s="5" t="str">
        <f>IFERROR(VLOOKUP('Grille d''audit'!N22,'Med balance BR défavorable'!$A:$C,3,FALSE),"non")</f>
        <v>non</v>
      </c>
      <c r="O45" s="5" t="str">
        <f>IFERROR(VLOOKUP('Grille d''audit'!O22,'Med balance BR défavorable'!$A:$C,3,FALSE),"non")</f>
        <v>non</v>
      </c>
      <c r="P45" s="5" t="str">
        <f>IFERROR(VLOOKUP('Grille d''audit'!P22,'Med balance BR défavorable'!$A:$C,3,FALSE),"non")</f>
        <v>non</v>
      </c>
      <c r="Q45" s="5" t="str">
        <f>IFERROR(VLOOKUP('Grille d''audit'!Q22,'Med balance BR défavorable'!$A:$C,3,FALSE),"non")</f>
        <v>non</v>
      </c>
      <c r="R45" s="5" t="str">
        <f>IFERROR(VLOOKUP('Grille d''audit'!R22,'Med balance BR défavorable'!$A:$C,3,FALSE),"non")</f>
        <v>non</v>
      </c>
      <c r="S45" s="5" t="str">
        <f>IFERROR(VLOOKUP('Grille d''audit'!S22,'Med balance BR défavorable'!$A:$C,3,FALSE),"non")</f>
        <v>non</v>
      </c>
      <c r="T45" s="5" t="str">
        <f>IFERROR(VLOOKUP('Grille d''audit'!T22,'Med balance BR défavorable'!$A:$C,3,FALSE),"non")</f>
        <v>non</v>
      </c>
      <c r="U45" s="5" t="str">
        <f>IFERROR(VLOOKUP('Grille d''audit'!U22,'Med balance BR défavorable'!$A:$C,3,FALSE),"non")</f>
        <v>non</v>
      </c>
      <c r="V45" s="5" t="str">
        <f>IFERROR(VLOOKUP('Grille d''audit'!V22,'Med balance BR défavorable'!$A:$C,3,FALSE),"non")</f>
        <v>non</v>
      </c>
      <c r="W45" s="5" t="str">
        <f>IFERROR(VLOOKUP('Grille d''audit'!W22,'Med balance BR défavorable'!$A:$C,3,FALSE),"non")</f>
        <v>non</v>
      </c>
      <c r="X45" s="5" t="str">
        <f>IFERROR(VLOOKUP('Grille d''audit'!X22,'Med balance BR défavorable'!$A:$C,3,FALSE),"non")</f>
        <v>non</v>
      </c>
      <c r="Y45" s="5" t="str">
        <f>IFERROR(VLOOKUP('Grille d''audit'!Y22,'Med balance BR défavorable'!$A:$C,3,FALSE),"non")</f>
        <v>non</v>
      </c>
      <c r="Z45" s="5" t="str">
        <f>IFERROR(VLOOKUP('Grille d''audit'!Z22,'Med balance BR défavorable'!$A:$C,3,FALSE),"non")</f>
        <v>non</v>
      </c>
      <c r="AA45" s="5" t="str">
        <f>IFERROR(VLOOKUP('Grille d''audit'!AA22,'Med balance BR défavorable'!$A:$C,3,FALSE),"non")</f>
        <v>non</v>
      </c>
      <c r="AB45" s="5" t="str">
        <f>IFERROR(VLOOKUP('Grille d''audit'!AB22,'Med balance BR défavorable'!$A:$C,3,FALSE),"non")</f>
        <v>non</v>
      </c>
      <c r="AC45" s="5" t="str">
        <f>IFERROR(VLOOKUP('Grille d''audit'!AC22,'Med balance BR défavorable'!$A:$C,3,FALSE),"non")</f>
        <v>non</v>
      </c>
      <c r="AD45" s="5" t="str">
        <f>IFERROR(VLOOKUP('Grille d''audit'!AD22,'Med balance BR défavorable'!$A:$C,3,FALSE),"non")</f>
        <v>non</v>
      </c>
      <c r="AE45" s="5" t="str">
        <f>IFERROR(VLOOKUP('Grille d''audit'!AE22,'Med balance BR défavorable'!$A:$C,3,FALSE),"non")</f>
        <v>non</v>
      </c>
    </row>
    <row r="46" spans="1:31" x14ac:dyDescent="0.3">
      <c r="A46" s="9" t="s">
        <v>249</v>
      </c>
      <c r="B46" s="5" t="str">
        <f>IFERROR(VLOOKUP('Grille d''audit'!B23,'Med balance BR défavorable'!$A:$C,3,FALSE),"non")</f>
        <v>non</v>
      </c>
      <c r="C46" s="5" t="str">
        <f>IFERROR(VLOOKUP('Grille d''audit'!C23,'Med balance BR défavorable'!$A:$C,3,FALSE),"non")</f>
        <v>non</v>
      </c>
      <c r="D46" s="5" t="str">
        <f>IFERROR(VLOOKUP('Grille d''audit'!D23,'Med balance BR défavorable'!$A:$C,3,FALSE),"non")</f>
        <v>non</v>
      </c>
      <c r="E46" s="5" t="str">
        <f>IFERROR(VLOOKUP('Grille d''audit'!E23,'Med balance BR défavorable'!$A:$C,3,FALSE),"non")</f>
        <v>non</v>
      </c>
      <c r="F46" s="5" t="str">
        <f>IFERROR(VLOOKUP('Grille d''audit'!F23,'Med balance BR défavorable'!$A:$C,3,FALSE),"non")</f>
        <v>non</v>
      </c>
      <c r="G46" s="5" t="str">
        <f>IFERROR(VLOOKUP('Grille d''audit'!G23,'Med balance BR défavorable'!$A:$C,3,FALSE),"non")</f>
        <v>non</v>
      </c>
      <c r="H46" s="5" t="str">
        <f>IFERROR(VLOOKUP('Grille d''audit'!H23,'Med balance BR défavorable'!$A:$C,3,FALSE),"non")</f>
        <v>non</v>
      </c>
      <c r="I46" s="5" t="str">
        <f>IFERROR(VLOOKUP('Grille d''audit'!I23,'Med balance BR défavorable'!$A:$C,3,FALSE),"non")</f>
        <v>non</v>
      </c>
      <c r="J46" s="5" t="str">
        <f>IFERROR(VLOOKUP('Grille d''audit'!J23,'Med balance BR défavorable'!$A:$C,3,FALSE),"non")</f>
        <v>non</v>
      </c>
      <c r="K46" s="5" t="str">
        <f>IFERROR(VLOOKUP('Grille d''audit'!K23,'Med balance BR défavorable'!$A:$C,3,FALSE),"non")</f>
        <v>non</v>
      </c>
      <c r="L46" s="5" t="str">
        <f>IFERROR(VLOOKUP('Grille d''audit'!L23,'Med balance BR défavorable'!$A:$C,3,FALSE),"non")</f>
        <v>non</v>
      </c>
      <c r="M46" s="5" t="str">
        <f>IFERROR(VLOOKUP('Grille d''audit'!M23,'Med balance BR défavorable'!$A:$C,3,FALSE),"non")</f>
        <v>non</v>
      </c>
      <c r="N46" s="5" t="str">
        <f>IFERROR(VLOOKUP('Grille d''audit'!N23,'Med balance BR défavorable'!$A:$C,3,FALSE),"non")</f>
        <v>non</v>
      </c>
      <c r="O46" s="5" t="str">
        <f>IFERROR(VLOOKUP('Grille d''audit'!O23,'Med balance BR défavorable'!$A:$C,3,FALSE),"non")</f>
        <v>non</v>
      </c>
      <c r="P46" s="5" t="str">
        <f>IFERROR(VLOOKUP('Grille d''audit'!P23,'Med balance BR défavorable'!$A:$C,3,FALSE),"non")</f>
        <v>non</v>
      </c>
      <c r="Q46" s="5" t="str">
        <f>IFERROR(VLOOKUP('Grille d''audit'!Q23,'Med balance BR défavorable'!$A:$C,3,FALSE),"non")</f>
        <v>non</v>
      </c>
      <c r="R46" s="5" t="str">
        <f>IFERROR(VLOOKUP('Grille d''audit'!R23,'Med balance BR défavorable'!$A:$C,3,FALSE),"non")</f>
        <v>non</v>
      </c>
      <c r="S46" s="5" t="str">
        <f>IFERROR(VLOOKUP('Grille d''audit'!S23,'Med balance BR défavorable'!$A:$C,3,FALSE),"non")</f>
        <v>non</v>
      </c>
      <c r="T46" s="5" t="str">
        <f>IFERROR(VLOOKUP('Grille d''audit'!T23,'Med balance BR défavorable'!$A:$C,3,FALSE),"non")</f>
        <v>non</v>
      </c>
      <c r="U46" s="5" t="str">
        <f>IFERROR(VLOOKUP('Grille d''audit'!U23,'Med balance BR défavorable'!$A:$C,3,FALSE),"non")</f>
        <v>non</v>
      </c>
      <c r="V46" s="5" t="str">
        <f>IFERROR(VLOOKUP('Grille d''audit'!V23,'Med balance BR défavorable'!$A:$C,3,FALSE),"non")</f>
        <v>non</v>
      </c>
      <c r="W46" s="5" t="str">
        <f>IFERROR(VLOOKUP('Grille d''audit'!W23,'Med balance BR défavorable'!$A:$C,3,FALSE),"non")</f>
        <v>non</v>
      </c>
      <c r="X46" s="5" t="str">
        <f>IFERROR(VLOOKUP('Grille d''audit'!X23,'Med balance BR défavorable'!$A:$C,3,FALSE),"non")</f>
        <v>non</v>
      </c>
      <c r="Y46" s="5" t="str">
        <f>IFERROR(VLOOKUP('Grille d''audit'!Y23,'Med balance BR défavorable'!$A:$C,3,FALSE),"non")</f>
        <v>non</v>
      </c>
      <c r="Z46" s="5" t="str">
        <f>IFERROR(VLOOKUP('Grille d''audit'!Z23,'Med balance BR défavorable'!$A:$C,3,FALSE),"non")</f>
        <v>non</v>
      </c>
      <c r="AA46" s="5" t="str">
        <f>IFERROR(VLOOKUP('Grille d''audit'!AA23,'Med balance BR défavorable'!$A:$C,3,FALSE),"non")</f>
        <v>non</v>
      </c>
      <c r="AB46" s="5" t="str">
        <f>IFERROR(VLOOKUP('Grille d''audit'!AB23,'Med balance BR défavorable'!$A:$C,3,FALSE),"non")</f>
        <v>non</v>
      </c>
      <c r="AC46" s="5" t="str">
        <f>IFERROR(VLOOKUP('Grille d''audit'!AC23,'Med balance BR défavorable'!$A:$C,3,FALSE),"non")</f>
        <v>non</v>
      </c>
      <c r="AD46" s="5" t="str">
        <f>IFERROR(VLOOKUP('Grille d''audit'!AD23,'Med balance BR défavorable'!$A:$C,3,FALSE),"non")</f>
        <v>non</v>
      </c>
      <c r="AE46" s="5" t="str">
        <f>IFERROR(VLOOKUP('Grille d''audit'!AE23,'Med balance BR défavorable'!$A:$C,3,FALSE),"non")</f>
        <v>non</v>
      </c>
    </row>
    <row r="47" spans="1:31" x14ac:dyDescent="0.3">
      <c r="A47" s="10" t="s">
        <v>280</v>
      </c>
      <c r="B47" s="11">
        <f>COUNTIF(B$27:B$46,"oui")</f>
        <v>0</v>
      </c>
      <c r="C47" s="11">
        <f t="shared" ref="C47:AE47" si="1">COUNTIF(C$27:C$46,"oui")</f>
        <v>0</v>
      </c>
      <c r="D47" s="11">
        <f t="shared" si="1"/>
        <v>0</v>
      </c>
      <c r="E47" s="11">
        <f t="shared" si="1"/>
        <v>0</v>
      </c>
      <c r="F47" s="11">
        <f t="shared" si="1"/>
        <v>0</v>
      </c>
      <c r="G47" s="11">
        <f t="shared" si="1"/>
        <v>0</v>
      </c>
      <c r="H47" s="11">
        <f t="shared" si="1"/>
        <v>0</v>
      </c>
      <c r="I47" s="11">
        <f t="shared" si="1"/>
        <v>0</v>
      </c>
      <c r="J47" s="11">
        <f t="shared" si="1"/>
        <v>0</v>
      </c>
      <c r="K47" s="11">
        <f t="shared" si="1"/>
        <v>0</v>
      </c>
      <c r="L47" s="11">
        <f t="shared" si="1"/>
        <v>0</v>
      </c>
      <c r="M47" s="11">
        <f t="shared" si="1"/>
        <v>0</v>
      </c>
      <c r="N47" s="11">
        <f t="shared" si="1"/>
        <v>0</v>
      </c>
      <c r="O47" s="11">
        <f t="shared" si="1"/>
        <v>0</v>
      </c>
      <c r="P47" s="11">
        <f t="shared" si="1"/>
        <v>0</v>
      </c>
      <c r="Q47" s="11">
        <f t="shared" si="1"/>
        <v>0</v>
      </c>
      <c r="R47" s="11">
        <f t="shared" si="1"/>
        <v>0</v>
      </c>
      <c r="S47" s="11">
        <f t="shared" si="1"/>
        <v>0</v>
      </c>
      <c r="T47" s="11">
        <f t="shared" si="1"/>
        <v>0</v>
      </c>
      <c r="U47" s="11">
        <f t="shared" si="1"/>
        <v>0</v>
      </c>
      <c r="V47" s="11">
        <f t="shared" si="1"/>
        <v>0</v>
      </c>
      <c r="W47" s="11">
        <f t="shared" si="1"/>
        <v>0</v>
      </c>
      <c r="X47" s="11">
        <f t="shared" si="1"/>
        <v>0</v>
      </c>
      <c r="Y47" s="11">
        <f t="shared" si="1"/>
        <v>0</v>
      </c>
      <c r="Z47" s="11">
        <f t="shared" si="1"/>
        <v>0</v>
      </c>
      <c r="AA47" s="11">
        <f t="shared" si="1"/>
        <v>0</v>
      </c>
      <c r="AB47" s="11">
        <f t="shared" si="1"/>
        <v>0</v>
      </c>
      <c r="AC47" s="11">
        <f t="shared" si="1"/>
        <v>0</v>
      </c>
      <c r="AD47" s="11">
        <f t="shared" si="1"/>
        <v>0</v>
      </c>
      <c r="AE47" s="11">
        <f t="shared" si="1"/>
        <v>0</v>
      </c>
    </row>
    <row r="48" spans="1:31" x14ac:dyDescent="0.3">
      <c r="B48" s="6"/>
      <c r="C48" s="6"/>
    </row>
    <row r="49" spans="1:31" ht="18.75" customHeight="1" x14ac:dyDescent="0.3">
      <c r="A49" s="135" t="s">
        <v>287</v>
      </c>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row>
    <row r="50" spans="1:31" x14ac:dyDescent="0.3">
      <c r="A50" s="7"/>
      <c r="B50" s="8" t="s">
        <v>250</v>
      </c>
      <c r="C50" s="8" t="s">
        <v>251</v>
      </c>
      <c r="D50" s="8" t="s">
        <v>252</v>
      </c>
      <c r="E50" s="8" t="s">
        <v>253</v>
      </c>
      <c r="F50" s="8" t="s">
        <v>254</v>
      </c>
      <c r="G50" s="8" t="s">
        <v>255</v>
      </c>
      <c r="H50" s="8" t="s">
        <v>256</v>
      </c>
      <c r="I50" s="8" t="s">
        <v>257</v>
      </c>
      <c r="J50" s="8" t="s">
        <v>258</v>
      </c>
      <c r="K50" s="8" t="s">
        <v>259</v>
      </c>
      <c r="L50" s="8" t="s">
        <v>260</v>
      </c>
      <c r="M50" s="8" t="s">
        <v>261</v>
      </c>
      <c r="N50" s="8" t="s">
        <v>262</v>
      </c>
      <c r="O50" s="8" t="s">
        <v>263</v>
      </c>
      <c r="P50" s="8" t="s">
        <v>264</v>
      </c>
      <c r="Q50" s="8" t="s">
        <v>265</v>
      </c>
      <c r="R50" s="8" t="s">
        <v>266</v>
      </c>
      <c r="S50" s="8" t="s">
        <v>267</v>
      </c>
      <c r="T50" s="8" t="s">
        <v>268</v>
      </c>
      <c r="U50" s="8" t="s">
        <v>269</v>
      </c>
      <c r="V50" s="8" t="s">
        <v>270</v>
      </c>
      <c r="W50" s="8" t="s">
        <v>271</v>
      </c>
      <c r="X50" s="8" t="s">
        <v>272</v>
      </c>
      <c r="Y50" s="8" t="s">
        <v>273</v>
      </c>
      <c r="Z50" s="8" t="s">
        <v>274</v>
      </c>
      <c r="AA50" s="8" t="s">
        <v>275</v>
      </c>
      <c r="AB50" s="8" t="s">
        <v>276</v>
      </c>
      <c r="AC50" s="8" t="s">
        <v>277</v>
      </c>
      <c r="AD50" s="8" t="s">
        <v>278</v>
      </c>
      <c r="AE50" s="8" t="s">
        <v>279</v>
      </c>
    </row>
    <row r="51" spans="1:31" x14ac:dyDescent="0.3">
      <c r="A51" s="9" t="s">
        <v>230</v>
      </c>
      <c r="B51" s="5" t="str">
        <f>IF(B3="oui","oui",IF(B27="oui","oui","non"))</f>
        <v>non</v>
      </c>
      <c r="C51" s="5" t="str">
        <f t="shared" ref="C51:AE51" si="2">IF(C3="oui","oui",IF(C27="oui","oui","non"))</f>
        <v>non</v>
      </c>
      <c r="D51" s="5" t="str">
        <f t="shared" si="2"/>
        <v>non</v>
      </c>
      <c r="E51" s="5" t="str">
        <f t="shared" si="2"/>
        <v>non</v>
      </c>
      <c r="F51" s="5" t="str">
        <f t="shared" si="2"/>
        <v>non</v>
      </c>
      <c r="G51" s="5" t="str">
        <f t="shared" si="2"/>
        <v>non</v>
      </c>
      <c r="H51" s="5" t="str">
        <f t="shared" si="2"/>
        <v>non</v>
      </c>
      <c r="I51" s="5" t="str">
        <f t="shared" si="2"/>
        <v>non</v>
      </c>
      <c r="J51" s="5" t="str">
        <f t="shared" si="2"/>
        <v>non</v>
      </c>
      <c r="K51" s="5" t="str">
        <f t="shared" si="2"/>
        <v>non</v>
      </c>
      <c r="L51" s="5" t="str">
        <f t="shared" si="2"/>
        <v>non</v>
      </c>
      <c r="M51" s="5" t="str">
        <f t="shared" si="2"/>
        <v>non</v>
      </c>
      <c r="N51" s="5" t="str">
        <f t="shared" si="2"/>
        <v>non</v>
      </c>
      <c r="O51" s="5" t="str">
        <f t="shared" si="2"/>
        <v>non</v>
      </c>
      <c r="P51" s="5" t="str">
        <f t="shared" si="2"/>
        <v>non</v>
      </c>
      <c r="Q51" s="5" t="str">
        <f t="shared" si="2"/>
        <v>non</v>
      </c>
      <c r="R51" s="5" t="str">
        <f t="shared" si="2"/>
        <v>non</v>
      </c>
      <c r="S51" s="5" t="str">
        <f t="shared" si="2"/>
        <v>non</v>
      </c>
      <c r="T51" s="5" t="str">
        <f t="shared" si="2"/>
        <v>non</v>
      </c>
      <c r="U51" s="5" t="str">
        <f t="shared" si="2"/>
        <v>non</v>
      </c>
      <c r="V51" s="5" t="str">
        <f t="shared" si="2"/>
        <v>non</v>
      </c>
      <c r="W51" s="5" t="str">
        <f t="shared" si="2"/>
        <v>non</v>
      </c>
      <c r="X51" s="5" t="str">
        <f t="shared" si="2"/>
        <v>non</v>
      </c>
      <c r="Y51" s="5" t="str">
        <f t="shared" si="2"/>
        <v>non</v>
      </c>
      <c r="Z51" s="5" t="str">
        <f t="shared" si="2"/>
        <v>non</v>
      </c>
      <c r="AA51" s="5" t="str">
        <f t="shared" si="2"/>
        <v>non</v>
      </c>
      <c r="AB51" s="5" t="str">
        <f t="shared" si="2"/>
        <v>non</v>
      </c>
      <c r="AC51" s="5" t="str">
        <f t="shared" si="2"/>
        <v>non</v>
      </c>
      <c r="AD51" s="5" t="str">
        <f t="shared" si="2"/>
        <v>non</v>
      </c>
      <c r="AE51" s="5" t="str">
        <f t="shared" si="2"/>
        <v>non</v>
      </c>
    </row>
    <row r="52" spans="1:31" x14ac:dyDescent="0.3">
      <c r="A52" s="9" t="s">
        <v>231</v>
      </c>
      <c r="B52" s="5" t="str">
        <f t="shared" ref="B52:Q70" si="3">IF(B4="oui","oui",IF(B28="oui","oui","non"))</f>
        <v>non</v>
      </c>
      <c r="C52" s="5" t="str">
        <f t="shared" si="3"/>
        <v>non</v>
      </c>
      <c r="D52" s="5" t="str">
        <f t="shared" si="3"/>
        <v>non</v>
      </c>
      <c r="E52" s="5" t="str">
        <f t="shared" si="3"/>
        <v>non</v>
      </c>
      <c r="F52" s="5" t="str">
        <f t="shared" si="3"/>
        <v>non</v>
      </c>
      <c r="G52" s="5" t="str">
        <f t="shared" si="3"/>
        <v>non</v>
      </c>
      <c r="H52" s="5" t="str">
        <f t="shared" si="3"/>
        <v>non</v>
      </c>
      <c r="I52" s="5" t="str">
        <f t="shared" si="3"/>
        <v>non</v>
      </c>
      <c r="J52" s="5" t="str">
        <f t="shared" si="3"/>
        <v>non</v>
      </c>
      <c r="K52" s="5" t="str">
        <f t="shared" si="3"/>
        <v>non</v>
      </c>
      <c r="L52" s="5" t="str">
        <f t="shared" si="3"/>
        <v>non</v>
      </c>
      <c r="M52" s="5" t="str">
        <f t="shared" si="3"/>
        <v>non</v>
      </c>
      <c r="N52" s="5" t="str">
        <f t="shared" si="3"/>
        <v>non</v>
      </c>
      <c r="O52" s="5" t="str">
        <f t="shared" si="3"/>
        <v>non</v>
      </c>
      <c r="P52" s="5" t="str">
        <f t="shared" si="3"/>
        <v>non</v>
      </c>
      <c r="Q52" s="5" t="str">
        <f t="shared" si="3"/>
        <v>non</v>
      </c>
      <c r="R52" s="5" t="str">
        <f t="shared" ref="C52:AE61" si="4">IF(R4="oui","oui",IF(R28="oui","oui","non"))</f>
        <v>non</v>
      </c>
      <c r="S52" s="5" t="str">
        <f t="shared" si="4"/>
        <v>non</v>
      </c>
      <c r="T52" s="5" t="str">
        <f t="shared" si="4"/>
        <v>non</v>
      </c>
      <c r="U52" s="5" t="str">
        <f t="shared" si="4"/>
        <v>non</v>
      </c>
      <c r="V52" s="5" t="str">
        <f t="shared" si="4"/>
        <v>non</v>
      </c>
      <c r="W52" s="5" t="str">
        <f t="shared" si="4"/>
        <v>non</v>
      </c>
      <c r="X52" s="5" t="str">
        <f t="shared" si="4"/>
        <v>non</v>
      </c>
      <c r="Y52" s="5" t="str">
        <f t="shared" si="4"/>
        <v>non</v>
      </c>
      <c r="Z52" s="5" t="str">
        <f t="shared" si="4"/>
        <v>non</v>
      </c>
      <c r="AA52" s="5" t="str">
        <f t="shared" si="4"/>
        <v>non</v>
      </c>
      <c r="AB52" s="5" t="str">
        <f t="shared" si="4"/>
        <v>non</v>
      </c>
      <c r="AC52" s="5" t="str">
        <f t="shared" si="4"/>
        <v>non</v>
      </c>
      <c r="AD52" s="5" t="str">
        <f t="shared" si="4"/>
        <v>non</v>
      </c>
      <c r="AE52" s="5" t="str">
        <f t="shared" si="4"/>
        <v>non</v>
      </c>
    </row>
    <row r="53" spans="1:31" x14ac:dyDescent="0.3">
      <c r="A53" s="9" t="s">
        <v>232</v>
      </c>
      <c r="B53" s="5" t="str">
        <f t="shared" si="3"/>
        <v>non</v>
      </c>
      <c r="C53" s="5" t="str">
        <f t="shared" si="4"/>
        <v>non</v>
      </c>
      <c r="D53" s="5" t="str">
        <f t="shared" si="4"/>
        <v>non</v>
      </c>
      <c r="E53" s="5" t="str">
        <f t="shared" si="4"/>
        <v>non</v>
      </c>
      <c r="F53" s="5" t="str">
        <f t="shared" si="4"/>
        <v>non</v>
      </c>
      <c r="G53" s="5" t="str">
        <f t="shared" si="4"/>
        <v>non</v>
      </c>
      <c r="H53" s="5" t="str">
        <f t="shared" si="4"/>
        <v>non</v>
      </c>
      <c r="I53" s="5" t="str">
        <f t="shared" si="4"/>
        <v>non</v>
      </c>
      <c r="J53" s="5" t="str">
        <f t="shared" si="4"/>
        <v>non</v>
      </c>
      <c r="K53" s="5" t="str">
        <f t="shared" si="4"/>
        <v>non</v>
      </c>
      <c r="L53" s="5" t="str">
        <f t="shared" si="4"/>
        <v>non</v>
      </c>
      <c r="M53" s="5" t="str">
        <f t="shared" si="4"/>
        <v>non</v>
      </c>
      <c r="N53" s="5" t="str">
        <f t="shared" si="4"/>
        <v>non</v>
      </c>
      <c r="O53" s="5" t="str">
        <f t="shared" si="4"/>
        <v>non</v>
      </c>
      <c r="P53" s="5" t="str">
        <f t="shared" si="4"/>
        <v>non</v>
      </c>
      <c r="Q53" s="5" t="str">
        <f t="shared" si="4"/>
        <v>non</v>
      </c>
      <c r="R53" s="5" t="str">
        <f t="shared" si="4"/>
        <v>non</v>
      </c>
      <c r="S53" s="5" t="str">
        <f t="shared" si="4"/>
        <v>non</v>
      </c>
      <c r="T53" s="5" t="str">
        <f t="shared" si="4"/>
        <v>non</v>
      </c>
      <c r="U53" s="5" t="str">
        <f t="shared" si="4"/>
        <v>non</v>
      </c>
      <c r="V53" s="5" t="str">
        <f t="shared" si="4"/>
        <v>non</v>
      </c>
      <c r="W53" s="5" t="str">
        <f t="shared" si="4"/>
        <v>non</v>
      </c>
      <c r="X53" s="5" t="str">
        <f t="shared" si="4"/>
        <v>non</v>
      </c>
      <c r="Y53" s="5" t="str">
        <f t="shared" si="4"/>
        <v>non</v>
      </c>
      <c r="Z53" s="5" t="str">
        <f t="shared" si="4"/>
        <v>non</v>
      </c>
      <c r="AA53" s="5" t="str">
        <f t="shared" si="4"/>
        <v>non</v>
      </c>
      <c r="AB53" s="5" t="str">
        <f t="shared" si="4"/>
        <v>non</v>
      </c>
      <c r="AC53" s="5" t="str">
        <f t="shared" si="4"/>
        <v>non</v>
      </c>
      <c r="AD53" s="5" t="str">
        <f t="shared" si="4"/>
        <v>non</v>
      </c>
      <c r="AE53" s="5" t="str">
        <f t="shared" si="4"/>
        <v>non</v>
      </c>
    </row>
    <row r="54" spans="1:31" x14ac:dyDescent="0.3">
      <c r="A54" s="9" t="s">
        <v>233</v>
      </c>
      <c r="B54" s="5" t="str">
        <f t="shared" si="3"/>
        <v>non</v>
      </c>
      <c r="C54" s="5" t="str">
        <f t="shared" si="4"/>
        <v>non</v>
      </c>
      <c r="D54" s="5" t="str">
        <f t="shared" si="4"/>
        <v>non</v>
      </c>
      <c r="E54" s="5" t="str">
        <f t="shared" si="4"/>
        <v>non</v>
      </c>
      <c r="F54" s="5" t="str">
        <f t="shared" si="4"/>
        <v>non</v>
      </c>
      <c r="G54" s="5" t="str">
        <f t="shared" si="4"/>
        <v>non</v>
      </c>
      <c r="H54" s="5" t="str">
        <f t="shared" si="4"/>
        <v>non</v>
      </c>
      <c r="I54" s="5" t="str">
        <f t="shared" si="4"/>
        <v>non</v>
      </c>
      <c r="J54" s="5" t="str">
        <f t="shared" si="4"/>
        <v>non</v>
      </c>
      <c r="K54" s="5" t="str">
        <f t="shared" si="4"/>
        <v>non</v>
      </c>
      <c r="L54" s="5" t="str">
        <f t="shared" si="4"/>
        <v>non</v>
      </c>
      <c r="M54" s="5" t="str">
        <f t="shared" si="4"/>
        <v>non</v>
      </c>
      <c r="N54" s="5" t="str">
        <f t="shared" si="4"/>
        <v>non</v>
      </c>
      <c r="O54" s="5" t="str">
        <f t="shared" si="4"/>
        <v>non</v>
      </c>
      <c r="P54" s="5" t="str">
        <f t="shared" si="4"/>
        <v>non</v>
      </c>
      <c r="Q54" s="5" t="str">
        <f t="shared" si="4"/>
        <v>non</v>
      </c>
      <c r="R54" s="5" t="str">
        <f t="shared" si="4"/>
        <v>non</v>
      </c>
      <c r="S54" s="5" t="str">
        <f t="shared" si="4"/>
        <v>non</v>
      </c>
      <c r="T54" s="5" t="str">
        <f t="shared" si="4"/>
        <v>non</v>
      </c>
      <c r="U54" s="5" t="str">
        <f t="shared" si="4"/>
        <v>non</v>
      </c>
      <c r="V54" s="5" t="str">
        <f t="shared" si="4"/>
        <v>non</v>
      </c>
      <c r="W54" s="5" t="str">
        <f t="shared" si="4"/>
        <v>non</v>
      </c>
      <c r="X54" s="5" t="str">
        <f t="shared" si="4"/>
        <v>non</v>
      </c>
      <c r="Y54" s="5" t="str">
        <f t="shared" si="4"/>
        <v>non</v>
      </c>
      <c r="Z54" s="5" t="str">
        <f t="shared" si="4"/>
        <v>non</v>
      </c>
      <c r="AA54" s="5" t="str">
        <f t="shared" si="4"/>
        <v>non</v>
      </c>
      <c r="AB54" s="5" t="str">
        <f t="shared" si="4"/>
        <v>non</v>
      </c>
      <c r="AC54" s="5" t="str">
        <f t="shared" si="4"/>
        <v>non</v>
      </c>
      <c r="AD54" s="5" t="str">
        <f t="shared" si="4"/>
        <v>non</v>
      </c>
      <c r="AE54" s="5" t="str">
        <f t="shared" si="4"/>
        <v>non</v>
      </c>
    </row>
    <row r="55" spans="1:31" x14ac:dyDescent="0.3">
      <c r="A55" s="9" t="s">
        <v>234</v>
      </c>
      <c r="B55" s="5" t="str">
        <f t="shared" si="3"/>
        <v>non</v>
      </c>
      <c r="C55" s="5" t="str">
        <f t="shared" si="4"/>
        <v>non</v>
      </c>
      <c r="D55" s="5" t="str">
        <f t="shared" si="4"/>
        <v>non</v>
      </c>
      <c r="E55" s="5" t="str">
        <f t="shared" si="4"/>
        <v>non</v>
      </c>
      <c r="F55" s="5" t="str">
        <f t="shared" si="4"/>
        <v>non</v>
      </c>
      <c r="G55" s="5" t="str">
        <f t="shared" si="4"/>
        <v>non</v>
      </c>
      <c r="H55" s="5" t="str">
        <f t="shared" si="4"/>
        <v>non</v>
      </c>
      <c r="I55" s="5" t="str">
        <f t="shared" si="4"/>
        <v>non</v>
      </c>
      <c r="J55" s="5" t="str">
        <f t="shared" si="4"/>
        <v>non</v>
      </c>
      <c r="K55" s="5" t="str">
        <f t="shared" si="4"/>
        <v>non</v>
      </c>
      <c r="L55" s="5" t="str">
        <f t="shared" si="4"/>
        <v>non</v>
      </c>
      <c r="M55" s="5" t="str">
        <f t="shared" si="4"/>
        <v>non</v>
      </c>
      <c r="N55" s="5" t="str">
        <f t="shared" si="4"/>
        <v>non</v>
      </c>
      <c r="O55" s="5" t="str">
        <f t="shared" si="4"/>
        <v>non</v>
      </c>
      <c r="P55" s="5" t="str">
        <f t="shared" si="4"/>
        <v>non</v>
      </c>
      <c r="Q55" s="5" t="str">
        <f t="shared" si="4"/>
        <v>non</v>
      </c>
      <c r="R55" s="5" t="str">
        <f t="shared" si="4"/>
        <v>non</v>
      </c>
      <c r="S55" s="5" t="str">
        <f t="shared" si="4"/>
        <v>non</v>
      </c>
      <c r="T55" s="5" t="str">
        <f t="shared" si="4"/>
        <v>non</v>
      </c>
      <c r="U55" s="5" t="str">
        <f t="shared" si="4"/>
        <v>non</v>
      </c>
      <c r="V55" s="5" t="str">
        <f t="shared" si="4"/>
        <v>non</v>
      </c>
      <c r="W55" s="5" t="str">
        <f t="shared" si="4"/>
        <v>non</v>
      </c>
      <c r="X55" s="5" t="str">
        <f t="shared" si="4"/>
        <v>non</v>
      </c>
      <c r="Y55" s="5" t="str">
        <f t="shared" si="4"/>
        <v>non</v>
      </c>
      <c r="Z55" s="5" t="str">
        <f t="shared" si="4"/>
        <v>non</v>
      </c>
      <c r="AA55" s="5" t="str">
        <f t="shared" si="4"/>
        <v>non</v>
      </c>
      <c r="AB55" s="5" t="str">
        <f t="shared" si="4"/>
        <v>non</v>
      </c>
      <c r="AC55" s="5" t="str">
        <f t="shared" si="4"/>
        <v>non</v>
      </c>
      <c r="AD55" s="5" t="str">
        <f t="shared" si="4"/>
        <v>non</v>
      </c>
      <c r="AE55" s="5" t="str">
        <f t="shared" si="4"/>
        <v>non</v>
      </c>
    </row>
    <row r="56" spans="1:31" x14ac:dyDescent="0.3">
      <c r="A56" s="9" t="s">
        <v>235</v>
      </c>
      <c r="B56" s="5" t="str">
        <f t="shared" si="3"/>
        <v>non</v>
      </c>
      <c r="C56" s="5" t="str">
        <f t="shared" si="4"/>
        <v>non</v>
      </c>
      <c r="D56" s="5" t="str">
        <f t="shared" si="4"/>
        <v>non</v>
      </c>
      <c r="E56" s="5" t="str">
        <f t="shared" si="4"/>
        <v>non</v>
      </c>
      <c r="F56" s="5" t="str">
        <f t="shared" si="4"/>
        <v>non</v>
      </c>
      <c r="G56" s="5" t="str">
        <f t="shared" si="4"/>
        <v>non</v>
      </c>
      <c r="H56" s="5" t="str">
        <f t="shared" si="4"/>
        <v>non</v>
      </c>
      <c r="I56" s="5" t="str">
        <f t="shared" si="4"/>
        <v>non</v>
      </c>
      <c r="J56" s="5" t="str">
        <f t="shared" si="4"/>
        <v>non</v>
      </c>
      <c r="K56" s="5" t="str">
        <f t="shared" si="4"/>
        <v>non</v>
      </c>
      <c r="L56" s="5" t="str">
        <f t="shared" si="4"/>
        <v>non</v>
      </c>
      <c r="M56" s="5" t="str">
        <f t="shared" si="4"/>
        <v>non</v>
      </c>
      <c r="N56" s="5" t="str">
        <f t="shared" si="4"/>
        <v>non</v>
      </c>
      <c r="O56" s="5" t="str">
        <f t="shared" si="4"/>
        <v>non</v>
      </c>
      <c r="P56" s="5" t="str">
        <f t="shared" si="4"/>
        <v>non</v>
      </c>
      <c r="Q56" s="5" t="str">
        <f t="shared" si="4"/>
        <v>non</v>
      </c>
      <c r="R56" s="5" t="str">
        <f t="shared" si="4"/>
        <v>non</v>
      </c>
      <c r="S56" s="5" t="str">
        <f t="shared" si="4"/>
        <v>non</v>
      </c>
      <c r="T56" s="5" t="str">
        <f t="shared" si="4"/>
        <v>non</v>
      </c>
      <c r="U56" s="5" t="str">
        <f t="shared" si="4"/>
        <v>non</v>
      </c>
      <c r="V56" s="5" t="str">
        <f t="shared" si="4"/>
        <v>non</v>
      </c>
      <c r="W56" s="5" t="str">
        <f t="shared" si="4"/>
        <v>non</v>
      </c>
      <c r="X56" s="5" t="str">
        <f t="shared" si="4"/>
        <v>non</v>
      </c>
      <c r="Y56" s="5" t="str">
        <f t="shared" si="4"/>
        <v>non</v>
      </c>
      <c r="Z56" s="5" t="str">
        <f t="shared" si="4"/>
        <v>non</v>
      </c>
      <c r="AA56" s="5" t="str">
        <f t="shared" si="4"/>
        <v>non</v>
      </c>
      <c r="AB56" s="5" t="str">
        <f t="shared" si="4"/>
        <v>non</v>
      </c>
      <c r="AC56" s="5" t="str">
        <f t="shared" si="4"/>
        <v>non</v>
      </c>
      <c r="AD56" s="5" t="str">
        <f t="shared" si="4"/>
        <v>non</v>
      </c>
      <c r="AE56" s="5" t="str">
        <f t="shared" si="4"/>
        <v>non</v>
      </c>
    </row>
    <row r="57" spans="1:31" x14ac:dyDescent="0.3">
      <c r="A57" s="9" t="s">
        <v>236</v>
      </c>
      <c r="B57" s="5" t="str">
        <f t="shared" si="3"/>
        <v>non</v>
      </c>
      <c r="C57" s="5" t="str">
        <f t="shared" si="4"/>
        <v>non</v>
      </c>
      <c r="D57" s="5" t="str">
        <f t="shared" si="4"/>
        <v>non</v>
      </c>
      <c r="E57" s="5" t="str">
        <f t="shared" si="4"/>
        <v>non</v>
      </c>
      <c r="F57" s="5" t="str">
        <f t="shared" si="4"/>
        <v>non</v>
      </c>
      <c r="G57" s="5" t="str">
        <f t="shared" si="4"/>
        <v>non</v>
      </c>
      <c r="H57" s="5" t="str">
        <f t="shared" si="4"/>
        <v>non</v>
      </c>
      <c r="I57" s="5" t="str">
        <f t="shared" si="4"/>
        <v>non</v>
      </c>
      <c r="J57" s="5" t="str">
        <f t="shared" si="4"/>
        <v>non</v>
      </c>
      <c r="K57" s="5" t="str">
        <f t="shared" si="4"/>
        <v>non</v>
      </c>
      <c r="L57" s="5" t="str">
        <f t="shared" si="4"/>
        <v>non</v>
      </c>
      <c r="M57" s="5" t="str">
        <f t="shared" si="4"/>
        <v>non</v>
      </c>
      <c r="N57" s="5" t="str">
        <f t="shared" si="4"/>
        <v>non</v>
      </c>
      <c r="O57" s="5" t="str">
        <f t="shared" si="4"/>
        <v>non</v>
      </c>
      <c r="P57" s="5" t="str">
        <f t="shared" si="4"/>
        <v>non</v>
      </c>
      <c r="Q57" s="5" t="str">
        <f t="shared" si="4"/>
        <v>non</v>
      </c>
      <c r="R57" s="5" t="str">
        <f t="shared" si="4"/>
        <v>non</v>
      </c>
      <c r="S57" s="5" t="str">
        <f t="shared" si="4"/>
        <v>non</v>
      </c>
      <c r="T57" s="5" t="str">
        <f t="shared" si="4"/>
        <v>non</v>
      </c>
      <c r="U57" s="5" t="str">
        <f t="shared" si="4"/>
        <v>non</v>
      </c>
      <c r="V57" s="5" t="str">
        <f t="shared" si="4"/>
        <v>non</v>
      </c>
      <c r="W57" s="5" t="str">
        <f t="shared" si="4"/>
        <v>non</v>
      </c>
      <c r="X57" s="5" t="str">
        <f t="shared" si="4"/>
        <v>non</v>
      </c>
      <c r="Y57" s="5" t="str">
        <f t="shared" si="4"/>
        <v>non</v>
      </c>
      <c r="Z57" s="5" t="str">
        <f t="shared" si="4"/>
        <v>non</v>
      </c>
      <c r="AA57" s="5" t="str">
        <f t="shared" si="4"/>
        <v>non</v>
      </c>
      <c r="AB57" s="5" t="str">
        <f t="shared" si="4"/>
        <v>non</v>
      </c>
      <c r="AC57" s="5" t="str">
        <f t="shared" si="4"/>
        <v>non</v>
      </c>
      <c r="AD57" s="5" t="str">
        <f t="shared" si="4"/>
        <v>non</v>
      </c>
      <c r="AE57" s="5" t="str">
        <f t="shared" si="4"/>
        <v>non</v>
      </c>
    </row>
    <row r="58" spans="1:31" x14ac:dyDescent="0.3">
      <c r="A58" s="9" t="s">
        <v>237</v>
      </c>
      <c r="B58" s="5" t="str">
        <f t="shared" si="3"/>
        <v>non</v>
      </c>
      <c r="C58" s="5" t="str">
        <f t="shared" si="4"/>
        <v>non</v>
      </c>
      <c r="D58" s="5" t="str">
        <f t="shared" si="4"/>
        <v>non</v>
      </c>
      <c r="E58" s="5" t="str">
        <f t="shared" si="4"/>
        <v>non</v>
      </c>
      <c r="F58" s="5" t="str">
        <f t="shared" si="4"/>
        <v>non</v>
      </c>
      <c r="G58" s="5" t="str">
        <f t="shared" si="4"/>
        <v>non</v>
      </c>
      <c r="H58" s="5" t="str">
        <f t="shared" si="4"/>
        <v>non</v>
      </c>
      <c r="I58" s="5" t="str">
        <f t="shared" si="4"/>
        <v>non</v>
      </c>
      <c r="J58" s="5" t="str">
        <f t="shared" si="4"/>
        <v>non</v>
      </c>
      <c r="K58" s="5" t="str">
        <f t="shared" si="4"/>
        <v>non</v>
      </c>
      <c r="L58" s="5" t="str">
        <f t="shared" si="4"/>
        <v>non</v>
      </c>
      <c r="M58" s="5" t="str">
        <f t="shared" si="4"/>
        <v>non</v>
      </c>
      <c r="N58" s="5" t="str">
        <f t="shared" si="4"/>
        <v>non</v>
      </c>
      <c r="O58" s="5" t="str">
        <f t="shared" si="4"/>
        <v>non</v>
      </c>
      <c r="P58" s="5" t="str">
        <f t="shared" si="4"/>
        <v>non</v>
      </c>
      <c r="Q58" s="5" t="str">
        <f t="shared" si="4"/>
        <v>non</v>
      </c>
      <c r="R58" s="5" t="str">
        <f t="shared" si="4"/>
        <v>non</v>
      </c>
      <c r="S58" s="5" t="str">
        <f t="shared" si="4"/>
        <v>non</v>
      </c>
      <c r="T58" s="5" t="str">
        <f t="shared" si="4"/>
        <v>non</v>
      </c>
      <c r="U58" s="5" t="str">
        <f t="shared" si="4"/>
        <v>non</v>
      </c>
      <c r="V58" s="5" t="str">
        <f t="shared" si="4"/>
        <v>non</v>
      </c>
      <c r="W58" s="5" t="str">
        <f t="shared" si="4"/>
        <v>non</v>
      </c>
      <c r="X58" s="5" t="str">
        <f t="shared" si="4"/>
        <v>non</v>
      </c>
      <c r="Y58" s="5" t="str">
        <f t="shared" si="4"/>
        <v>non</v>
      </c>
      <c r="Z58" s="5" t="str">
        <f t="shared" si="4"/>
        <v>non</v>
      </c>
      <c r="AA58" s="5" t="str">
        <f t="shared" si="4"/>
        <v>non</v>
      </c>
      <c r="AB58" s="5" t="str">
        <f t="shared" si="4"/>
        <v>non</v>
      </c>
      <c r="AC58" s="5" t="str">
        <f t="shared" si="4"/>
        <v>non</v>
      </c>
      <c r="AD58" s="5" t="str">
        <f t="shared" si="4"/>
        <v>non</v>
      </c>
      <c r="AE58" s="5" t="str">
        <f t="shared" si="4"/>
        <v>non</v>
      </c>
    </row>
    <row r="59" spans="1:31" x14ac:dyDescent="0.3">
      <c r="A59" s="9" t="s">
        <v>238</v>
      </c>
      <c r="B59" s="5" t="str">
        <f t="shared" si="3"/>
        <v>non</v>
      </c>
      <c r="C59" s="5" t="str">
        <f t="shared" si="4"/>
        <v>non</v>
      </c>
      <c r="D59" s="5" t="str">
        <f t="shared" si="4"/>
        <v>non</v>
      </c>
      <c r="E59" s="5" t="str">
        <f t="shared" si="4"/>
        <v>non</v>
      </c>
      <c r="F59" s="5" t="str">
        <f t="shared" si="4"/>
        <v>non</v>
      </c>
      <c r="G59" s="5" t="str">
        <f t="shared" si="4"/>
        <v>non</v>
      </c>
      <c r="H59" s="5" t="str">
        <f t="shared" si="4"/>
        <v>non</v>
      </c>
      <c r="I59" s="5" t="str">
        <f t="shared" si="4"/>
        <v>non</v>
      </c>
      <c r="J59" s="5" t="str">
        <f t="shared" si="4"/>
        <v>non</v>
      </c>
      <c r="K59" s="5" t="str">
        <f t="shared" si="4"/>
        <v>non</v>
      </c>
      <c r="L59" s="5" t="str">
        <f t="shared" si="4"/>
        <v>non</v>
      </c>
      <c r="M59" s="5" t="str">
        <f t="shared" si="4"/>
        <v>non</v>
      </c>
      <c r="N59" s="5" t="str">
        <f t="shared" si="4"/>
        <v>non</v>
      </c>
      <c r="O59" s="5" t="str">
        <f t="shared" si="4"/>
        <v>non</v>
      </c>
      <c r="P59" s="5" t="str">
        <f t="shared" si="4"/>
        <v>non</v>
      </c>
      <c r="Q59" s="5" t="str">
        <f t="shared" si="4"/>
        <v>non</v>
      </c>
      <c r="R59" s="5" t="str">
        <f t="shared" si="4"/>
        <v>non</v>
      </c>
      <c r="S59" s="5" t="str">
        <f t="shared" si="4"/>
        <v>non</v>
      </c>
      <c r="T59" s="5" t="str">
        <f t="shared" si="4"/>
        <v>non</v>
      </c>
      <c r="U59" s="5" t="str">
        <f t="shared" si="4"/>
        <v>non</v>
      </c>
      <c r="V59" s="5" t="str">
        <f t="shared" si="4"/>
        <v>non</v>
      </c>
      <c r="W59" s="5" t="str">
        <f t="shared" si="4"/>
        <v>non</v>
      </c>
      <c r="X59" s="5" t="str">
        <f t="shared" si="4"/>
        <v>non</v>
      </c>
      <c r="Y59" s="5" t="str">
        <f t="shared" si="4"/>
        <v>non</v>
      </c>
      <c r="Z59" s="5" t="str">
        <f t="shared" si="4"/>
        <v>non</v>
      </c>
      <c r="AA59" s="5" t="str">
        <f t="shared" si="4"/>
        <v>non</v>
      </c>
      <c r="AB59" s="5" t="str">
        <f t="shared" si="4"/>
        <v>non</v>
      </c>
      <c r="AC59" s="5" t="str">
        <f t="shared" si="4"/>
        <v>non</v>
      </c>
      <c r="AD59" s="5" t="str">
        <f t="shared" si="4"/>
        <v>non</v>
      </c>
      <c r="AE59" s="5" t="str">
        <f t="shared" si="4"/>
        <v>non</v>
      </c>
    </row>
    <row r="60" spans="1:31" x14ac:dyDescent="0.3">
      <c r="A60" s="9" t="s">
        <v>239</v>
      </c>
      <c r="B60" s="5" t="str">
        <f t="shared" si="3"/>
        <v>non</v>
      </c>
      <c r="C60" s="5" t="str">
        <f t="shared" si="4"/>
        <v>non</v>
      </c>
      <c r="D60" s="5" t="str">
        <f t="shared" si="4"/>
        <v>non</v>
      </c>
      <c r="E60" s="5" t="str">
        <f t="shared" si="4"/>
        <v>non</v>
      </c>
      <c r="F60" s="5" t="str">
        <f t="shared" si="4"/>
        <v>non</v>
      </c>
      <c r="G60" s="5" t="str">
        <f t="shared" si="4"/>
        <v>non</v>
      </c>
      <c r="H60" s="5" t="str">
        <f t="shared" si="4"/>
        <v>non</v>
      </c>
      <c r="I60" s="5" t="str">
        <f t="shared" si="4"/>
        <v>non</v>
      </c>
      <c r="J60" s="5" t="str">
        <f t="shared" si="4"/>
        <v>non</v>
      </c>
      <c r="K60" s="5" t="str">
        <f t="shared" si="4"/>
        <v>non</v>
      </c>
      <c r="L60" s="5" t="str">
        <f t="shared" si="4"/>
        <v>non</v>
      </c>
      <c r="M60" s="5" t="str">
        <f t="shared" si="4"/>
        <v>non</v>
      </c>
      <c r="N60" s="5" t="str">
        <f t="shared" si="4"/>
        <v>non</v>
      </c>
      <c r="O60" s="5" t="str">
        <f t="shared" si="4"/>
        <v>non</v>
      </c>
      <c r="P60" s="5" t="str">
        <f t="shared" si="4"/>
        <v>non</v>
      </c>
      <c r="Q60" s="5" t="str">
        <f t="shared" si="4"/>
        <v>non</v>
      </c>
      <c r="R60" s="5" t="str">
        <f t="shared" si="4"/>
        <v>non</v>
      </c>
      <c r="S60" s="5" t="str">
        <f t="shared" si="4"/>
        <v>non</v>
      </c>
      <c r="T60" s="5" t="str">
        <f t="shared" si="4"/>
        <v>non</v>
      </c>
      <c r="U60" s="5" t="str">
        <f t="shared" si="4"/>
        <v>non</v>
      </c>
      <c r="V60" s="5" t="str">
        <f t="shared" si="4"/>
        <v>non</v>
      </c>
      <c r="W60" s="5" t="str">
        <f t="shared" si="4"/>
        <v>non</v>
      </c>
      <c r="X60" s="5" t="str">
        <f t="shared" si="4"/>
        <v>non</v>
      </c>
      <c r="Y60" s="5" t="str">
        <f t="shared" si="4"/>
        <v>non</v>
      </c>
      <c r="Z60" s="5" t="str">
        <f t="shared" si="4"/>
        <v>non</v>
      </c>
      <c r="AA60" s="5" t="str">
        <f t="shared" si="4"/>
        <v>non</v>
      </c>
      <c r="AB60" s="5" t="str">
        <f t="shared" si="4"/>
        <v>non</v>
      </c>
      <c r="AC60" s="5" t="str">
        <f t="shared" si="4"/>
        <v>non</v>
      </c>
      <c r="AD60" s="5" t="str">
        <f t="shared" si="4"/>
        <v>non</v>
      </c>
      <c r="AE60" s="5" t="str">
        <f t="shared" si="4"/>
        <v>non</v>
      </c>
    </row>
    <row r="61" spans="1:31" x14ac:dyDescent="0.3">
      <c r="A61" s="9" t="s">
        <v>240</v>
      </c>
      <c r="B61" s="5" t="str">
        <f t="shared" si="3"/>
        <v>non</v>
      </c>
      <c r="C61" s="5" t="str">
        <f t="shared" si="4"/>
        <v>non</v>
      </c>
      <c r="D61" s="5" t="str">
        <f t="shared" si="4"/>
        <v>non</v>
      </c>
      <c r="E61" s="5" t="str">
        <f t="shared" si="4"/>
        <v>non</v>
      </c>
      <c r="F61" s="5" t="str">
        <f t="shared" si="4"/>
        <v>non</v>
      </c>
      <c r="G61" s="5" t="str">
        <f t="shared" si="4"/>
        <v>non</v>
      </c>
      <c r="H61" s="5" t="str">
        <f t="shared" si="4"/>
        <v>non</v>
      </c>
      <c r="I61" s="5" t="str">
        <f t="shared" si="4"/>
        <v>non</v>
      </c>
      <c r="J61" s="5" t="str">
        <f t="shared" si="4"/>
        <v>non</v>
      </c>
      <c r="K61" s="5" t="str">
        <f t="shared" si="4"/>
        <v>non</v>
      </c>
      <c r="L61" s="5" t="str">
        <f t="shared" ref="C61:AE70" si="5">IF(L13="oui","oui",IF(L37="oui","oui","non"))</f>
        <v>non</v>
      </c>
      <c r="M61" s="5" t="str">
        <f t="shared" si="5"/>
        <v>non</v>
      </c>
      <c r="N61" s="5" t="str">
        <f t="shared" si="5"/>
        <v>non</v>
      </c>
      <c r="O61" s="5" t="str">
        <f t="shared" si="5"/>
        <v>non</v>
      </c>
      <c r="P61" s="5" t="str">
        <f t="shared" si="5"/>
        <v>non</v>
      </c>
      <c r="Q61" s="5" t="str">
        <f t="shared" si="5"/>
        <v>non</v>
      </c>
      <c r="R61" s="5" t="str">
        <f t="shared" si="5"/>
        <v>non</v>
      </c>
      <c r="S61" s="5" t="str">
        <f t="shared" si="5"/>
        <v>non</v>
      </c>
      <c r="T61" s="5" t="str">
        <f t="shared" si="5"/>
        <v>non</v>
      </c>
      <c r="U61" s="5" t="str">
        <f t="shared" si="5"/>
        <v>non</v>
      </c>
      <c r="V61" s="5" t="str">
        <f t="shared" si="5"/>
        <v>non</v>
      </c>
      <c r="W61" s="5" t="str">
        <f t="shared" si="5"/>
        <v>non</v>
      </c>
      <c r="X61" s="5" t="str">
        <f t="shared" si="5"/>
        <v>non</v>
      </c>
      <c r="Y61" s="5" t="str">
        <f t="shared" si="5"/>
        <v>non</v>
      </c>
      <c r="Z61" s="5" t="str">
        <f t="shared" si="5"/>
        <v>non</v>
      </c>
      <c r="AA61" s="5" t="str">
        <f t="shared" si="5"/>
        <v>non</v>
      </c>
      <c r="AB61" s="5" t="str">
        <f t="shared" si="5"/>
        <v>non</v>
      </c>
      <c r="AC61" s="5" t="str">
        <f t="shared" si="5"/>
        <v>non</v>
      </c>
      <c r="AD61" s="5" t="str">
        <f t="shared" si="5"/>
        <v>non</v>
      </c>
      <c r="AE61" s="5" t="str">
        <f t="shared" si="5"/>
        <v>non</v>
      </c>
    </row>
    <row r="62" spans="1:31" x14ac:dyDescent="0.3">
      <c r="A62" s="9" t="s">
        <v>241</v>
      </c>
      <c r="B62" s="5" t="str">
        <f t="shared" si="3"/>
        <v>non</v>
      </c>
      <c r="C62" s="5" t="str">
        <f t="shared" si="5"/>
        <v>non</v>
      </c>
      <c r="D62" s="5" t="str">
        <f t="shared" si="5"/>
        <v>non</v>
      </c>
      <c r="E62" s="5" t="str">
        <f t="shared" si="5"/>
        <v>non</v>
      </c>
      <c r="F62" s="5" t="str">
        <f t="shared" si="5"/>
        <v>non</v>
      </c>
      <c r="G62" s="5" t="str">
        <f t="shared" si="5"/>
        <v>non</v>
      </c>
      <c r="H62" s="5" t="str">
        <f t="shared" si="5"/>
        <v>non</v>
      </c>
      <c r="I62" s="5" t="str">
        <f t="shared" si="5"/>
        <v>non</v>
      </c>
      <c r="J62" s="5" t="str">
        <f t="shared" si="5"/>
        <v>non</v>
      </c>
      <c r="K62" s="5" t="str">
        <f t="shared" si="5"/>
        <v>non</v>
      </c>
      <c r="L62" s="5" t="str">
        <f t="shared" si="5"/>
        <v>non</v>
      </c>
      <c r="M62" s="5" t="str">
        <f t="shared" si="5"/>
        <v>non</v>
      </c>
      <c r="N62" s="5" t="str">
        <f t="shared" si="5"/>
        <v>non</v>
      </c>
      <c r="O62" s="5" t="str">
        <f t="shared" si="5"/>
        <v>non</v>
      </c>
      <c r="P62" s="5" t="str">
        <f t="shared" si="5"/>
        <v>non</v>
      </c>
      <c r="Q62" s="5" t="str">
        <f t="shared" si="5"/>
        <v>non</v>
      </c>
      <c r="R62" s="5" t="str">
        <f t="shared" si="5"/>
        <v>non</v>
      </c>
      <c r="S62" s="5" t="str">
        <f t="shared" si="5"/>
        <v>non</v>
      </c>
      <c r="T62" s="5" t="str">
        <f t="shared" si="5"/>
        <v>non</v>
      </c>
      <c r="U62" s="5" t="str">
        <f t="shared" si="5"/>
        <v>non</v>
      </c>
      <c r="V62" s="5" t="str">
        <f t="shared" si="5"/>
        <v>non</v>
      </c>
      <c r="W62" s="5" t="str">
        <f t="shared" si="5"/>
        <v>non</v>
      </c>
      <c r="X62" s="5" t="str">
        <f t="shared" si="5"/>
        <v>non</v>
      </c>
      <c r="Y62" s="5" t="str">
        <f t="shared" si="5"/>
        <v>non</v>
      </c>
      <c r="Z62" s="5" t="str">
        <f t="shared" si="5"/>
        <v>non</v>
      </c>
      <c r="AA62" s="5" t="str">
        <f t="shared" si="5"/>
        <v>non</v>
      </c>
      <c r="AB62" s="5" t="str">
        <f t="shared" si="5"/>
        <v>non</v>
      </c>
      <c r="AC62" s="5" t="str">
        <f t="shared" si="5"/>
        <v>non</v>
      </c>
      <c r="AD62" s="5" t="str">
        <f t="shared" si="5"/>
        <v>non</v>
      </c>
      <c r="AE62" s="5" t="str">
        <f t="shared" si="5"/>
        <v>non</v>
      </c>
    </row>
    <row r="63" spans="1:31" x14ac:dyDescent="0.3">
      <c r="A63" s="9" t="s">
        <v>242</v>
      </c>
      <c r="B63" s="5" t="str">
        <f t="shared" si="3"/>
        <v>non</v>
      </c>
      <c r="C63" s="5" t="str">
        <f t="shared" si="5"/>
        <v>non</v>
      </c>
      <c r="D63" s="5" t="str">
        <f t="shared" si="5"/>
        <v>non</v>
      </c>
      <c r="E63" s="5" t="str">
        <f t="shared" si="5"/>
        <v>non</v>
      </c>
      <c r="F63" s="5" t="str">
        <f t="shared" si="5"/>
        <v>non</v>
      </c>
      <c r="G63" s="5" t="str">
        <f t="shared" si="5"/>
        <v>non</v>
      </c>
      <c r="H63" s="5" t="str">
        <f t="shared" si="5"/>
        <v>non</v>
      </c>
      <c r="I63" s="5" t="str">
        <f t="shared" si="5"/>
        <v>non</v>
      </c>
      <c r="J63" s="5" t="str">
        <f t="shared" si="5"/>
        <v>non</v>
      </c>
      <c r="K63" s="5" t="str">
        <f t="shared" si="5"/>
        <v>non</v>
      </c>
      <c r="L63" s="5" t="str">
        <f t="shared" si="5"/>
        <v>non</v>
      </c>
      <c r="M63" s="5" t="str">
        <f t="shared" si="5"/>
        <v>non</v>
      </c>
      <c r="N63" s="5" t="str">
        <f t="shared" si="5"/>
        <v>non</v>
      </c>
      <c r="O63" s="5" t="str">
        <f t="shared" si="5"/>
        <v>non</v>
      </c>
      <c r="P63" s="5" t="str">
        <f t="shared" si="5"/>
        <v>non</v>
      </c>
      <c r="Q63" s="5" t="str">
        <f t="shared" si="5"/>
        <v>non</v>
      </c>
      <c r="R63" s="5" t="str">
        <f t="shared" si="5"/>
        <v>non</v>
      </c>
      <c r="S63" s="5" t="str">
        <f t="shared" si="5"/>
        <v>non</v>
      </c>
      <c r="T63" s="5" t="str">
        <f t="shared" si="5"/>
        <v>non</v>
      </c>
      <c r="U63" s="5" t="str">
        <f t="shared" si="5"/>
        <v>non</v>
      </c>
      <c r="V63" s="5" t="str">
        <f t="shared" si="5"/>
        <v>non</v>
      </c>
      <c r="W63" s="5" t="str">
        <f t="shared" si="5"/>
        <v>non</v>
      </c>
      <c r="X63" s="5" t="str">
        <f t="shared" si="5"/>
        <v>non</v>
      </c>
      <c r="Y63" s="5" t="str">
        <f t="shared" si="5"/>
        <v>non</v>
      </c>
      <c r="Z63" s="5" t="str">
        <f t="shared" si="5"/>
        <v>non</v>
      </c>
      <c r="AA63" s="5" t="str">
        <f t="shared" si="5"/>
        <v>non</v>
      </c>
      <c r="AB63" s="5" t="str">
        <f t="shared" si="5"/>
        <v>non</v>
      </c>
      <c r="AC63" s="5" t="str">
        <f t="shared" si="5"/>
        <v>non</v>
      </c>
      <c r="AD63" s="5" t="str">
        <f t="shared" si="5"/>
        <v>non</v>
      </c>
      <c r="AE63" s="5" t="str">
        <f t="shared" si="5"/>
        <v>non</v>
      </c>
    </row>
    <row r="64" spans="1:31" x14ac:dyDescent="0.3">
      <c r="A64" s="9" t="s">
        <v>243</v>
      </c>
      <c r="B64" s="5" t="str">
        <f t="shared" si="3"/>
        <v>non</v>
      </c>
      <c r="C64" s="5" t="str">
        <f t="shared" si="5"/>
        <v>non</v>
      </c>
      <c r="D64" s="5" t="str">
        <f t="shared" si="5"/>
        <v>non</v>
      </c>
      <c r="E64" s="5" t="str">
        <f t="shared" si="5"/>
        <v>non</v>
      </c>
      <c r="F64" s="5" t="str">
        <f t="shared" si="5"/>
        <v>non</v>
      </c>
      <c r="G64" s="5" t="str">
        <f t="shared" si="5"/>
        <v>non</v>
      </c>
      <c r="H64" s="5" t="str">
        <f t="shared" si="5"/>
        <v>non</v>
      </c>
      <c r="I64" s="5" t="str">
        <f t="shared" si="5"/>
        <v>non</v>
      </c>
      <c r="J64" s="5" t="str">
        <f t="shared" si="5"/>
        <v>non</v>
      </c>
      <c r="K64" s="5" t="str">
        <f t="shared" si="5"/>
        <v>non</v>
      </c>
      <c r="L64" s="5" t="str">
        <f t="shared" si="5"/>
        <v>non</v>
      </c>
      <c r="M64" s="5" t="str">
        <f t="shared" si="5"/>
        <v>non</v>
      </c>
      <c r="N64" s="5" t="str">
        <f t="shared" si="5"/>
        <v>non</v>
      </c>
      <c r="O64" s="5" t="str">
        <f t="shared" si="5"/>
        <v>non</v>
      </c>
      <c r="P64" s="5" t="str">
        <f t="shared" si="5"/>
        <v>non</v>
      </c>
      <c r="Q64" s="5" t="str">
        <f t="shared" si="5"/>
        <v>non</v>
      </c>
      <c r="R64" s="5" t="str">
        <f t="shared" si="5"/>
        <v>non</v>
      </c>
      <c r="S64" s="5" t="str">
        <f t="shared" si="5"/>
        <v>non</v>
      </c>
      <c r="T64" s="5" t="str">
        <f t="shared" si="5"/>
        <v>non</v>
      </c>
      <c r="U64" s="5" t="str">
        <f t="shared" si="5"/>
        <v>non</v>
      </c>
      <c r="V64" s="5" t="str">
        <f t="shared" si="5"/>
        <v>non</v>
      </c>
      <c r="W64" s="5" t="str">
        <f t="shared" si="5"/>
        <v>non</v>
      </c>
      <c r="X64" s="5" t="str">
        <f t="shared" si="5"/>
        <v>non</v>
      </c>
      <c r="Y64" s="5" t="str">
        <f t="shared" si="5"/>
        <v>non</v>
      </c>
      <c r="Z64" s="5" t="str">
        <f t="shared" si="5"/>
        <v>non</v>
      </c>
      <c r="AA64" s="5" t="str">
        <f t="shared" si="5"/>
        <v>non</v>
      </c>
      <c r="AB64" s="5" t="str">
        <f t="shared" si="5"/>
        <v>non</v>
      </c>
      <c r="AC64" s="5" t="str">
        <f t="shared" si="5"/>
        <v>non</v>
      </c>
      <c r="AD64" s="5" t="str">
        <f t="shared" si="5"/>
        <v>non</v>
      </c>
      <c r="AE64" s="5" t="str">
        <f t="shared" si="5"/>
        <v>non</v>
      </c>
    </row>
    <row r="65" spans="1:31" x14ac:dyDescent="0.3">
      <c r="A65" s="9" t="s">
        <v>244</v>
      </c>
      <c r="B65" s="5" t="str">
        <f t="shared" si="3"/>
        <v>non</v>
      </c>
      <c r="C65" s="5" t="str">
        <f t="shared" si="5"/>
        <v>non</v>
      </c>
      <c r="D65" s="5" t="str">
        <f t="shared" si="5"/>
        <v>non</v>
      </c>
      <c r="E65" s="5" t="str">
        <f t="shared" si="5"/>
        <v>non</v>
      </c>
      <c r="F65" s="5" t="str">
        <f t="shared" si="5"/>
        <v>non</v>
      </c>
      <c r="G65" s="5" t="str">
        <f t="shared" si="5"/>
        <v>non</v>
      </c>
      <c r="H65" s="5" t="str">
        <f t="shared" si="5"/>
        <v>non</v>
      </c>
      <c r="I65" s="5" t="str">
        <f t="shared" si="5"/>
        <v>non</v>
      </c>
      <c r="J65" s="5" t="str">
        <f t="shared" si="5"/>
        <v>non</v>
      </c>
      <c r="K65" s="5" t="str">
        <f t="shared" si="5"/>
        <v>non</v>
      </c>
      <c r="L65" s="5" t="str">
        <f t="shared" si="5"/>
        <v>non</v>
      </c>
      <c r="M65" s="5" t="str">
        <f t="shared" si="5"/>
        <v>non</v>
      </c>
      <c r="N65" s="5" t="str">
        <f t="shared" si="5"/>
        <v>non</v>
      </c>
      <c r="O65" s="5" t="str">
        <f t="shared" si="5"/>
        <v>non</v>
      </c>
      <c r="P65" s="5" t="str">
        <f t="shared" si="5"/>
        <v>non</v>
      </c>
      <c r="Q65" s="5" t="str">
        <f t="shared" si="5"/>
        <v>non</v>
      </c>
      <c r="R65" s="5" t="str">
        <f t="shared" si="5"/>
        <v>non</v>
      </c>
      <c r="S65" s="5" t="str">
        <f t="shared" si="5"/>
        <v>non</v>
      </c>
      <c r="T65" s="5" t="str">
        <f t="shared" si="5"/>
        <v>non</v>
      </c>
      <c r="U65" s="5" t="str">
        <f t="shared" si="5"/>
        <v>non</v>
      </c>
      <c r="V65" s="5" t="str">
        <f t="shared" si="5"/>
        <v>non</v>
      </c>
      <c r="W65" s="5" t="str">
        <f t="shared" si="5"/>
        <v>non</v>
      </c>
      <c r="X65" s="5" t="str">
        <f t="shared" si="5"/>
        <v>non</v>
      </c>
      <c r="Y65" s="5" t="str">
        <f t="shared" si="5"/>
        <v>non</v>
      </c>
      <c r="Z65" s="5" t="str">
        <f t="shared" si="5"/>
        <v>non</v>
      </c>
      <c r="AA65" s="5" t="str">
        <f t="shared" si="5"/>
        <v>non</v>
      </c>
      <c r="AB65" s="5" t="str">
        <f t="shared" si="5"/>
        <v>non</v>
      </c>
      <c r="AC65" s="5" t="str">
        <f t="shared" si="5"/>
        <v>non</v>
      </c>
      <c r="AD65" s="5" t="str">
        <f t="shared" si="5"/>
        <v>non</v>
      </c>
      <c r="AE65" s="5" t="str">
        <f t="shared" si="5"/>
        <v>non</v>
      </c>
    </row>
    <row r="66" spans="1:31" x14ac:dyDescent="0.3">
      <c r="A66" s="9" t="s">
        <v>245</v>
      </c>
      <c r="B66" s="5" t="str">
        <f t="shared" si="3"/>
        <v>non</v>
      </c>
      <c r="C66" s="5" t="str">
        <f t="shared" si="5"/>
        <v>non</v>
      </c>
      <c r="D66" s="5" t="str">
        <f t="shared" si="5"/>
        <v>non</v>
      </c>
      <c r="E66" s="5" t="str">
        <f t="shared" si="5"/>
        <v>non</v>
      </c>
      <c r="F66" s="5" t="str">
        <f t="shared" si="5"/>
        <v>non</v>
      </c>
      <c r="G66" s="5" t="str">
        <f t="shared" si="5"/>
        <v>non</v>
      </c>
      <c r="H66" s="5" t="str">
        <f t="shared" si="5"/>
        <v>non</v>
      </c>
      <c r="I66" s="5" t="str">
        <f t="shared" si="5"/>
        <v>non</v>
      </c>
      <c r="J66" s="5" t="str">
        <f t="shared" si="5"/>
        <v>non</v>
      </c>
      <c r="K66" s="5" t="str">
        <f t="shared" si="5"/>
        <v>non</v>
      </c>
      <c r="L66" s="5" t="str">
        <f t="shared" si="5"/>
        <v>non</v>
      </c>
      <c r="M66" s="5" t="str">
        <f t="shared" si="5"/>
        <v>non</v>
      </c>
      <c r="N66" s="5" t="str">
        <f t="shared" si="5"/>
        <v>non</v>
      </c>
      <c r="O66" s="5" t="str">
        <f t="shared" si="5"/>
        <v>non</v>
      </c>
      <c r="P66" s="5" t="str">
        <f t="shared" si="5"/>
        <v>non</v>
      </c>
      <c r="Q66" s="5" t="str">
        <f t="shared" si="5"/>
        <v>non</v>
      </c>
      <c r="R66" s="5" t="str">
        <f t="shared" si="5"/>
        <v>non</v>
      </c>
      <c r="S66" s="5" t="str">
        <f t="shared" si="5"/>
        <v>non</v>
      </c>
      <c r="T66" s="5" t="str">
        <f t="shared" si="5"/>
        <v>non</v>
      </c>
      <c r="U66" s="5" t="str">
        <f t="shared" si="5"/>
        <v>non</v>
      </c>
      <c r="V66" s="5" t="str">
        <f t="shared" si="5"/>
        <v>non</v>
      </c>
      <c r="W66" s="5" t="str">
        <f t="shared" si="5"/>
        <v>non</v>
      </c>
      <c r="X66" s="5" t="str">
        <f t="shared" si="5"/>
        <v>non</v>
      </c>
      <c r="Y66" s="5" t="str">
        <f t="shared" si="5"/>
        <v>non</v>
      </c>
      <c r="Z66" s="5" t="str">
        <f t="shared" si="5"/>
        <v>non</v>
      </c>
      <c r="AA66" s="5" t="str">
        <f t="shared" si="5"/>
        <v>non</v>
      </c>
      <c r="AB66" s="5" t="str">
        <f t="shared" si="5"/>
        <v>non</v>
      </c>
      <c r="AC66" s="5" t="str">
        <f t="shared" si="5"/>
        <v>non</v>
      </c>
      <c r="AD66" s="5" t="str">
        <f t="shared" si="5"/>
        <v>non</v>
      </c>
      <c r="AE66" s="5" t="str">
        <f t="shared" si="5"/>
        <v>non</v>
      </c>
    </row>
    <row r="67" spans="1:31" x14ac:dyDescent="0.3">
      <c r="A67" s="9" t="s">
        <v>246</v>
      </c>
      <c r="B67" s="5" t="str">
        <f t="shared" si="3"/>
        <v>non</v>
      </c>
      <c r="C67" s="5" t="str">
        <f t="shared" si="5"/>
        <v>non</v>
      </c>
      <c r="D67" s="5" t="str">
        <f t="shared" si="5"/>
        <v>non</v>
      </c>
      <c r="E67" s="5" t="str">
        <f t="shared" si="5"/>
        <v>non</v>
      </c>
      <c r="F67" s="5" t="str">
        <f t="shared" si="5"/>
        <v>non</v>
      </c>
      <c r="G67" s="5" t="str">
        <f t="shared" si="5"/>
        <v>non</v>
      </c>
      <c r="H67" s="5" t="str">
        <f t="shared" si="5"/>
        <v>non</v>
      </c>
      <c r="I67" s="5" t="str">
        <f t="shared" si="5"/>
        <v>non</v>
      </c>
      <c r="J67" s="5" t="str">
        <f t="shared" si="5"/>
        <v>non</v>
      </c>
      <c r="K67" s="5" t="str">
        <f t="shared" si="5"/>
        <v>non</v>
      </c>
      <c r="L67" s="5" t="str">
        <f t="shared" si="5"/>
        <v>non</v>
      </c>
      <c r="M67" s="5" t="str">
        <f t="shared" si="5"/>
        <v>non</v>
      </c>
      <c r="N67" s="5" t="str">
        <f t="shared" si="5"/>
        <v>non</v>
      </c>
      <c r="O67" s="5" t="str">
        <f t="shared" si="5"/>
        <v>non</v>
      </c>
      <c r="P67" s="5" t="str">
        <f t="shared" si="5"/>
        <v>non</v>
      </c>
      <c r="Q67" s="5" t="str">
        <f t="shared" si="5"/>
        <v>non</v>
      </c>
      <c r="R67" s="5" t="str">
        <f t="shared" si="5"/>
        <v>non</v>
      </c>
      <c r="S67" s="5" t="str">
        <f t="shared" si="5"/>
        <v>non</v>
      </c>
      <c r="T67" s="5" t="str">
        <f t="shared" si="5"/>
        <v>non</v>
      </c>
      <c r="U67" s="5" t="str">
        <f t="shared" si="5"/>
        <v>non</v>
      </c>
      <c r="V67" s="5" t="str">
        <f t="shared" si="5"/>
        <v>non</v>
      </c>
      <c r="W67" s="5" t="str">
        <f t="shared" si="5"/>
        <v>non</v>
      </c>
      <c r="X67" s="5" t="str">
        <f t="shared" si="5"/>
        <v>non</v>
      </c>
      <c r="Y67" s="5" t="str">
        <f t="shared" si="5"/>
        <v>non</v>
      </c>
      <c r="Z67" s="5" t="str">
        <f t="shared" si="5"/>
        <v>non</v>
      </c>
      <c r="AA67" s="5" t="str">
        <f t="shared" si="5"/>
        <v>non</v>
      </c>
      <c r="AB67" s="5" t="str">
        <f t="shared" si="5"/>
        <v>non</v>
      </c>
      <c r="AC67" s="5" t="str">
        <f t="shared" si="5"/>
        <v>non</v>
      </c>
      <c r="AD67" s="5" t="str">
        <f t="shared" si="5"/>
        <v>non</v>
      </c>
      <c r="AE67" s="5" t="str">
        <f t="shared" si="5"/>
        <v>non</v>
      </c>
    </row>
    <row r="68" spans="1:31" x14ac:dyDescent="0.3">
      <c r="A68" s="9" t="s">
        <v>247</v>
      </c>
      <c r="B68" s="5" t="str">
        <f t="shared" si="3"/>
        <v>non</v>
      </c>
      <c r="C68" s="5" t="str">
        <f t="shared" si="5"/>
        <v>non</v>
      </c>
      <c r="D68" s="5" t="str">
        <f t="shared" si="5"/>
        <v>non</v>
      </c>
      <c r="E68" s="5" t="str">
        <f t="shared" si="5"/>
        <v>non</v>
      </c>
      <c r="F68" s="5" t="str">
        <f t="shared" si="5"/>
        <v>non</v>
      </c>
      <c r="G68" s="5" t="str">
        <f t="shared" si="5"/>
        <v>non</v>
      </c>
      <c r="H68" s="5" t="str">
        <f t="shared" si="5"/>
        <v>non</v>
      </c>
      <c r="I68" s="5" t="str">
        <f t="shared" si="5"/>
        <v>non</v>
      </c>
      <c r="J68" s="5" t="str">
        <f t="shared" si="5"/>
        <v>non</v>
      </c>
      <c r="K68" s="5" t="str">
        <f t="shared" si="5"/>
        <v>non</v>
      </c>
      <c r="L68" s="5" t="str">
        <f t="shared" si="5"/>
        <v>non</v>
      </c>
      <c r="M68" s="5" t="str">
        <f t="shared" si="5"/>
        <v>non</v>
      </c>
      <c r="N68" s="5" t="str">
        <f t="shared" si="5"/>
        <v>non</v>
      </c>
      <c r="O68" s="5" t="str">
        <f t="shared" si="5"/>
        <v>non</v>
      </c>
      <c r="P68" s="5" t="str">
        <f t="shared" si="5"/>
        <v>non</v>
      </c>
      <c r="Q68" s="5" t="str">
        <f t="shared" si="5"/>
        <v>non</v>
      </c>
      <c r="R68" s="5" t="str">
        <f t="shared" si="5"/>
        <v>non</v>
      </c>
      <c r="S68" s="5" t="str">
        <f t="shared" si="5"/>
        <v>non</v>
      </c>
      <c r="T68" s="5" t="str">
        <f t="shared" si="5"/>
        <v>non</v>
      </c>
      <c r="U68" s="5" t="str">
        <f t="shared" si="5"/>
        <v>non</v>
      </c>
      <c r="V68" s="5" t="str">
        <f t="shared" si="5"/>
        <v>non</v>
      </c>
      <c r="W68" s="5" t="str">
        <f t="shared" si="5"/>
        <v>non</v>
      </c>
      <c r="X68" s="5" t="str">
        <f t="shared" si="5"/>
        <v>non</v>
      </c>
      <c r="Y68" s="5" t="str">
        <f t="shared" si="5"/>
        <v>non</v>
      </c>
      <c r="Z68" s="5" t="str">
        <f t="shared" si="5"/>
        <v>non</v>
      </c>
      <c r="AA68" s="5" t="str">
        <f t="shared" si="5"/>
        <v>non</v>
      </c>
      <c r="AB68" s="5" t="str">
        <f t="shared" si="5"/>
        <v>non</v>
      </c>
      <c r="AC68" s="5" t="str">
        <f t="shared" si="5"/>
        <v>non</v>
      </c>
      <c r="AD68" s="5" t="str">
        <f t="shared" si="5"/>
        <v>non</v>
      </c>
      <c r="AE68" s="5" t="str">
        <f t="shared" si="5"/>
        <v>non</v>
      </c>
    </row>
    <row r="69" spans="1:31" x14ac:dyDescent="0.3">
      <c r="A69" s="9" t="s">
        <v>248</v>
      </c>
      <c r="B69" s="5" t="str">
        <f t="shared" si="3"/>
        <v>non</v>
      </c>
      <c r="C69" s="5" t="str">
        <f t="shared" si="5"/>
        <v>non</v>
      </c>
      <c r="D69" s="5" t="str">
        <f t="shared" si="5"/>
        <v>non</v>
      </c>
      <c r="E69" s="5" t="str">
        <f t="shared" si="5"/>
        <v>non</v>
      </c>
      <c r="F69" s="5" t="str">
        <f t="shared" si="5"/>
        <v>non</v>
      </c>
      <c r="G69" s="5" t="str">
        <f t="shared" si="5"/>
        <v>non</v>
      </c>
      <c r="H69" s="5" t="str">
        <f t="shared" si="5"/>
        <v>non</v>
      </c>
      <c r="I69" s="5" t="str">
        <f t="shared" si="5"/>
        <v>non</v>
      </c>
      <c r="J69" s="5" t="str">
        <f t="shared" si="5"/>
        <v>non</v>
      </c>
      <c r="K69" s="5" t="str">
        <f t="shared" si="5"/>
        <v>non</v>
      </c>
      <c r="L69" s="5" t="str">
        <f t="shared" si="5"/>
        <v>non</v>
      </c>
      <c r="M69" s="5" t="str">
        <f t="shared" si="5"/>
        <v>non</v>
      </c>
      <c r="N69" s="5" t="str">
        <f t="shared" si="5"/>
        <v>non</v>
      </c>
      <c r="O69" s="5" t="str">
        <f t="shared" si="5"/>
        <v>non</v>
      </c>
      <c r="P69" s="5" t="str">
        <f t="shared" si="5"/>
        <v>non</v>
      </c>
      <c r="Q69" s="5" t="str">
        <f t="shared" si="5"/>
        <v>non</v>
      </c>
      <c r="R69" s="5" t="str">
        <f t="shared" si="5"/>
        <v>non</v>
      </c>
      <c r="S69" s="5" t="str">
        <f t="shared" si="5"/>
        <v>non</v>
      </c>
      <c r="T69" s="5" t="str">
        <f t="shared" si="5"/>
        <v>non</v>
      </c>
      <c r="U69" s="5" t="str">
        <f t="shared" si="5"/>
        <v>non</v>
      </c>
      <c r="V69" s="5" t="str">
        <f t="shared" si="5"/>
        <v>non</v>
      </c>
      <c r="W69" s="5" t="str">
        <f t="shared" si="5"/>
        <v>non</v>
      </c>
      <c r="X69" s="5" t="str">
        <f t="shared" si="5"/>
        <v>non</v>
      </c>
      <c r="Y69" s="5" t="str">
        <f t="shared" si="5"/>
        <v>non</v>
      </c>
      <c r="Z69" s="5" t="str">
        <f t="shared" si="5"/>
        <v>non</v>
      </c>
      <c r="AA69" s="5" t="str">
        <f t="shared" si="5"/>
        <v>non</v>
      </c>
      <c r="AB69" s="5" t="str">
        <f t="shared" si="5"/>
        <v>non</v>
      </c>
      <c r="AC69" s="5" t="str">
        <f t="shared" si="5"/>
        <v>non</v>
      </c>
      <c r="AD69" s="5" t="str">
        <f t="shared" si="5"/>
        <v>non</v>
      </c>
      <c r="AE69" s="5" t="str">
        <f t="shared" si="5"/>
        <v>non</v>
      </c>
    </row>
    <row r="70" spans="1:31" x14ac:dyDescent="0.3">
      <c r="A70" s="9" t="s">
        <v>249</v>
      </c>
      <c r="B70" s="5" t="str">
        <f t="shared" si="3"/>
        <v>non</v>
      </c>
      <c r="C70" s="5" t="str">
        <f t="shared" si="5"/>
        <v>non</v>
      </c>
      <c r="D70" s="5" t="str">
        <f t="shared" si="5"/>
        <v>non</v>
      </c>
      <c r="E70" s="5" t="str">
        <f t="shared" si="5"/>
        <v>non</v>
      </c>
      <c r="F70" s="5" t="str">
        <f t="shared" ref="F70:AE70" si="6">IF(F22="oui","oui",IF(F46="oui","oui","non"))</f>
        <v>non</v>
      </c>
      <c r="G70" s="5" t="str">
        <f t="shared" si="6"/>
        <v>non</v>
      </c>
      <c r="H70" s="5" t="str">
        <f t="shared" si="6"/>
        <v>non</v>
      </c>
      <c r="I70" s="5" t="str">
        <f t="shared" si="6"/>
        <v>non</v>
      </c>
      <c r="J70" s="5" t="str">
        <f t="shared" si="6"/>
        <v>non</v>
      </c>
      <c r="K70" s="5" t="str">
        <f t="shared" si="6"/>
        <v>non</v>
      </c>
      <c r="L70" s="5" t="str">
        <f t="shared" si="6"/>
        <v>non</v>
      </c>
      <c r="M70" s="5" t="str">
        <f t="shared" si="6"/>
        <v>non</v>
      </c>
      <c r="N70" s="5" t="str">
        <f t="shared" si="6"/>
        <v>non</v>
      </c>
      <c r="O70" s="5" t="str">
        <f t="shared" si="6"/>
        <v>non</v>
      </c>
      <c r="P70" s="5" t="str">
        <f t="shared" si="6"/>
        <v>non</v>
      </c>
      <c r="Q70" s="5" t="str">
        <f t="shared" si="6"/>
        <v>non</v>
      </c>
      <c r="R70" s="5" t="str">
        <f t="shared" si="6"/>
        <v>non</v>
      </c>
      <c r="S70" s="5" t="str">
        <f t="shared" si="6"/>
        <v>non</v>
      </c>
      <c r="T70" s="5" t="str">
        <f t="shared" si="6"/>
        <v>non</v>
      </c>
      <c r="U70" s="5" t="str">
        <f t="shared" si="6"/>
        <v>non</v>
      </c>
      <c r="V70" s="5" t="str">
        <f t="shared" si="6"/>
        <v>non</v>
      </c>
      <c r="W70" s="5" t="str">
        <f t="shared" si="6"/>
        <v>non</v>
      </c>
      <c r="X70" s="5" t="str">
        <f t="shared" si="6"/>
        <v>non</v>
      </c>
      <c r="Y70" s="5" t="str">
        <f t="shared" si="6"/>
        <v>non</v>
      </c>
      <c r="Z70" s="5" t="str">
        <f t="shared" si="6"/>
        <v>non</v>
      </c>
      <c r="AA70" s="5" t="str">
        <f t="shared" si="6"/>
        <v>non</v>
      </c>
      <c r="AB70" s="5" t="str">
        <f t="shared" si="6"/>
        <v>non</v>
      </c>
      <c r="AC70" s="5" t="str">
        <f t="shared" si="6"/>
        <v>non</v>
      </c>
      <c r="AD70" s="5" t="str">
        <f t="shared" si="6"/>
        <v>non</v>
      </c>
      <c r="AE70" s="5" t="str">
        <f t="shared" si="6"/>
        <v>non</v>
      </c>
    </row>
    <row r="71" spans="1:31" x14ac:dyDescent="0.3">
      <c r="A71" s="10" t="s">
        <v>280</v>
      </c>
      <c r="B71" s="11">
        <f>COUNTIF(B$51:B$70,"oui")</f>
        <v>0</v>
      </c>
      <c r="C71" s="11">
        <f t="shared" ref="C71:AE71" si="7">COUNTIF(C$51:C$70,"oui")</f>
        <v>0</v>
      </c>
      <c r="D71" s="11">
        <f t="shared" si="7"/>
        <v>0</v>
      </c>
      <c r="E71" s="11">
        <f t="shared" si="7"/>
        <v>0</v>
      </c>
      <c r="F71" s="11">
        <f t="shared" si="7"/>
        <v>0</v>
      </c>
      <c r="G71" s="11">
        <f t="shared" si="7"/>
        <v>0</v>
      </c>
      <c r="H71" s="11">
        <f t="shared" si="7"/>
        <v>0</v>
      </c>
      <c r="I71" s="11">
        <f t="shared" si="7"/>
        <v>0</v>
      </c>
      <c r="J71" s="11">
        <f t="shared" si="7"/>
        <v>0</v>
      </c>
      <c r="K71" s="11">
        <f t="shared" si="7"/>
        <v>0</v>
      </c>
      <c r="L71" s="11">
        <f t="shared" si="7"/>
        <v>0</v>
      </c>
      <c r="M71" s="11">
        <f t="shared" si="7"/>
        <v>0</v>
      </c>
      <c r="N71" s="11">
        <f t="shared" si="7"/>
        <v>0</v>
      </c>
      <c r="O71" s="11">
        <f t="shared" si="7"/>
        <v>0</v>
      </c>
      <c r="P71" s="11">
        <f t="shared" si="7"/>
        <v>0</v>
      </c>
      <c r="Q71" s="11">
        <f t="shared" si="7"/>
        <v>0</v>
      </c>
      <c r="R71" s="11">
        <f t="shared" si="7"/>
        <v>0</v>
      </c>
      <c r="S71" s="11">
        <f t="shared" si="7"/>
        <v>0</v>
      </c>
      <c r="T71" s="11">
        <f t="shared" si="7"/>
        <v>0</v>
      </c>
      <c r="U71" s="11">
        <f t="shared" si="7"/>
        <v>0</v>
      </c>
      <c r="V71" s="11">
        <f t="shared" si="7"/>
        <v>0</v>
      </c>
      <c r="W71" s="11">
        <f t="shared" si="7"/>
        <v>0</v>
      </c>
      <c r="X71" s="11">
        <f t="shared" si="7"/>
        <v>0</v>
      </c>
      <c r="Y71" s="11">
        <f t="shared" si="7"/>
        <v>0</v>
      </c>
      <c r="Z71" s="11">
        <f t="shared" si="7"/>
        <v>0</v>
      </c>
      <c r="AA71" s="11">
        <f t="shared" si="7"/>
        <v>0</v>
      </c>
      <c r="AB71" s="11">
        <f t="shared" si="7"/>
        <v>0</v>
      </c>
      <c r="AC71" s="11">
        <f t="shared" si="7"/>
        <v>0</v>
      </c>
      <c r="AD71" s="11">
        <f t="shared" si="7"/>
        <v>0</v>
      </c>
      <c r="AE71" s="11">
        <f t="shared" si="7"/>
        <v>0</v>
      </c>
    </row>
    <row r="72" spans="1:31" x14ac:dyDescent="0.3">
      <c r="B72" s="6"/>
      <c r="C72" s="6"/>
    </row>
    <row r="73" spans="1:31" x14ac:dyDescent="0.3">
      <c r="B73" s="6"/>
      <c r="C73" s="6"/>
    </row>
    <row r="74" spans="1:31" x14ac:dyDescent="0.3">
      <c r="B74" s="6"/>
      <c r="C74" s="6"/>
    </row>
    <row r="75" spans="1:31" x14ac:dyDescent="0.3">
      <c r="B75" s="6"/>
      <c r="C75" s="6"/>
    </row>
    <row r="76" spans="1:31" x14ac:dyDescent="0.3">
      <c r="B76" s="6"/>
      <c r="C76" s="6"/>
    </row>
    <row r="77" spans="1:31" x14ac:dyDescent="0.3">
      <c r="B77" s="6"/>
      <c r="C77" s="6"/>
    </row>
    <row r="78" spans="1:31" x14ac:dyDescent="0.3">
      <c r="B78" s="6"/>
      <c r="C78" s="6"/>
    </row>
    <row r="79" spans="1:31" x14ac:dyDescent="0.3">
      <c r="B79" s="6"/>
      <c r="C79" s="6"/>
    </row>
  </sheetData>
  <sheetProtection algorithmName="SHA-512" hashValue="msX5O/v0+HJPh+ZLzy26ehYQ1AFv5zERXU4+lQudLp1H0k1Fy9JWgF274Sc77pYQi3p20d2Igra/SnOncnD0kA==" saltValue="UYDS7rNAAJSmf79z0lRmyg==" spinCount="100000" sheet="1" objects="1" scenarios="1"/>
  <mergeCells count="3">
    <mergeCell ref="A1:AE1"/>
    <mergeCell ref="A25:AE25"/>
    <mergeCell ref="A49:AE49"/>
  </mergeCells>
  <conditionalFormatting sqref="B3:AE22">
    <cfRule type="cellIs" dxfId="11" priority="85" operator="equal">
      <formula>3</formula>
    </cfRule>
  </conditionalFormatting>
  <conditionalFormatting sqref="B3:AE22">
    <cfRule type="cellIs" dxfId="10" priority="86" operator="equal">
      <formula>3</formula>
    </cfRule>
    <cfRule type="cellIs" dxfId="9" priority="87" operator="equal">
      <formula>2</formula>
    </cfRule>
    <cfRule type="cellIs" dxfId="8" priority="88" operator="equal">
      <formula>1</formula>
    </cfRule>
  </conditionalFormatting>
  <conditionalFormatting sqref="B51:AE70">
    <cfRule type="cellIs" dxfId="7" priority="23" operator="equal">
      <formula>3</formula>
    </cfRule>
  </conditionalFormatting>
  <conditionalFormatting sqref="B51:AE70">
    <cfRule type="cellIs" dxfId="6" priority="24" operator="equal">
      <formula>3</formula>
    </cfRule>
    <cfRule type="cellIs" dxfId="5" priority="25" operator="equal">
      <formula>2</formula>
    </cfRule>
    <cfRule type="cellIs" dxfId="4" priority="26" operator="equal">
      <formula>1</formula>
    </cfRule>
  </conditionalFormatting>
  <conditionalFormatting sqref="B27:AE46">
    <cfRule type="cellIs" dxfId="3" priority="10" operator="equal">
      <formula>3</formula>
    </cfRule>
  </conditionalFormatting>
  <conditionalFormatting sqref="B27:AE46">
    <cfRule type="cellIs" dxfId="2" priority="11" operator="equal">
      <formula>3</formula>
    </cfRule>
    <cfRule type="cellIs" dxfId="1" priority="12" operator="equal">
      <formula>2</formula>
    </cfRule>
    <cfRule type="cellIs" dxfId="0" priority="13" operator="equal">
      <formula>1</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DC63F"/>
  </sheetPr>
  <dimension ref="A1:F82"/>
  <sheetViews>
    <sheetView view="pageLayout" zoomScaleNormal="100" workbookViewId="0">
      <selection activeCell="E3" sqref="E3"/>
    </sheetView>
  </sheetViews>
  <sheetFormatPr baseColWidth="10" defaultRowHeight="16.5" x14ac:dyDescent="0.3"/>
  <cols>
    <col min="1" max="1" width="35.85546875" style="15" customWidth="1"/>
    <col min="2" max="6" width="10.28515625" style="15" customWidth="1"/>
    <col min="7" max="16384" width="11.42578125" style="14"/>
  </cols>
  <sheetData>
    <row r="1" spans="1:6" ht="48.75" customHeight="1" x14ac:dyDescent="0.3">
      <c r="A1" s="145" t="s">
        <v>317</v>
      </c>
      <c r="B1" s="145"/>
      <c r="C1" s="145"/>
      <c r="D1" s="145"/>
      <c r="E1" s="145"/>
      <c r="F1" s="145"/>
    </row>
    <row r="2" spans="1:6" x14ac:dyDescent="0.3">
      <c r="E2" s="134" t="s">
        <v>386</v>
      </c>
      <c r="F2" s="134"/>
    </row>
    <row r="4" spans="1:6" x14ac:dyDescent="0.3">
      <c r="A4" s="146" t="s">
        <v>318</v>
      </c>
      <c r="B4" s="147"/>
      <c r="C4" s="147"/>
      <c r="D4" s="147"/>
      <c r="E4" s="147"/>
      <c r="F4" s="148"/>
    </row>
    <row r="5" spans="1:6" x14ac:dyDescent="0.3">
      <c r="A5" s="44" t="s">
        <v>320</v>
      </c>
      <c r="B5" s="45">
        <f>IFERROR(COUNTA('Grille d''audit'!$B$2:$AE$2),0)</f>
        <v>0</v>
      </c>
      <c r="C5" s="45"/>
      <c r="D5" s="45"/>
      <c r="E5" s="45"/>
      <c r="F5" s="46"/>
    </row>
    <row r="6" spans="1:6" x14ac:dyDescent="0.3">
      <c r="A6" s="44" t="s">
        <v>319</v>
      </c>
      <c r="B6" s="45" t="str">
        <f>IFERROR(AVERAGE('Grille d''audit'!$B$2:$AE$2),0)&amp;" ans"</f>
        <v>0 ans</v>
      </c>
      <c r="C6" s="45" t="s">
        <v>321</v>
      </c>
      <c r="D6" s="45" t="str">
        <f>IFERROR(MIN('Grille d''audit'!$B$2:$AE$2),0)&amp;" ans"</f>
        <v>0 ans</v>
      </c>
      <c r="E6" s="45" t="s">
        <v>322</v>
      </c>
      <c r="F6" s="46" t="str">
        <f>IFERROR(MAX('Grille d''audit'!$B$2:$AE$2),0)&amp;" ans"</f>
        <v>0 ans</v>
      </c>
    </row>
    <row r="7" spans="1:6" x14ac:dyDescent="0.3">
      <c r="A7" s="44" t="s">
        <v>337</v>
      </c>
      <c r="B7" s="45">
        <f>IFERROR(AVERAGE('Grille d''audit'!$B$53:$AE$53),0)</f>
        <v>0</v>
      </c>
      <c r="C7" s="45" t="s">
        <v>321</v>
      </c>
      <c r="D7" s="45">
        <f>IFERROR(MIN('Grille d''audit'!$B$53:$AE$53),0)</f>
        <v>0</v>
      </c>
      <c r="E7" s="45" t="s">
        <v>322</v>
      </c>
      <c r="F7" s="46">
        <f>IFERROR(MAX('Grille d''audit'!$B$53:$AE$53),0)</f>
        <v>0</v>
      </c>
    </row>
    <row r="8" spans="1:6" x14ac:dyDescent="0.3">
      <c r="A8" s="57"/>
      <c r="B8" s="57"/>
      <c r="C8" s="57"/>
      <c r="D8" s="57"/>
      <c r="E8" s="57"/>
      <c r="F8" s="57"/>
    </row>
    <row r="10" spans="1:6" x14ac:dyDescent="0.3">
      <c r="A10" s="146" t="s">
        <v>323</v>
      </c>
      <c r="B10" s="147"/>
      <c r="C10" s="147"/>
      <c r="D10" s="147"/>
      <c r="E10" s="147"/>
      <c r="F10" s="148"/>
    </row>
    <row r="11" spans="1:6" x14ac:dyDescent="0.3">
      <c r="A11" s="44" t="s">
        <v>338</v>
      </c>
      <c r="B11" s="45">
        <f>COUNTIF('Grille d''audit'!$B$60:$AE$60,"&gt;=1")</f>
        <v>0</v>
      </c>
      <c r="C11" s="47" t="s">
        <v>336</v>
      </c>
      <c r="D11" s="48" t="e">
        <f>$B$11/$B$5</f>
        <v>#DIV/0!</v>
      </c>
      <c r="E11" s="45"/>
      <c r="F11" s="46"/>
    </row>
    <row r="12" spans="1:6" ht="28.5" x14ac:dyDescent="0.3">
      <c r="A12" s="44" t="s">
        <v>339</v>
      </c>
      <c r="B12" s="45" t="e">
        <f>AVERAGE('Grille d''audit'!$B$60:$AE$60)</f>
        <v>#DIV/0!</v>
      </c>
      <c r="C12" s="45" t="s">
        <v>321</v>
      </c>
      <c r="D12" s="45">
        <f>MIN('Grille d''audit'!$B$60:$AE$60)</f>
        <v>0</v>
      </c>
      <c r="E12" s="45" t="s">
        <v>340</v>
      </c>
      <c r="F12" s="46">
        <f>MAX('Grille d''audit'!$B$60:$AE$60)</f>
        <v>0</v>
      </c>
    </row>
    <row r="13" spans="1:6" x14ac:dyDescent="0.3">
      <c r="A13" s="57"/>
      <c r="B13" s="57"/>
      <c r="C13" s="57"/>
      <c r="D13" s="57"/>
      <c r="E13" s="57"/>
      <c r="F13" s="57"/>
    </row>
    <row r="15" spans="1:6" ht="28.5" x14ac:dyDescent="0.3">
      <c r="A15" s="58" t="s">
        <v>341</v>
      </c>
      <c r="B15" s="59" t="s">
        <v>345</v>
      </c>
      <c r="C15" s="59" t="s">
        <v>346</v>
      </c>
      <c r="D15" s="59" t="s">
        <v>347</v>
      </c>
    </row>
    <row r="16" spans="1:6" ht="28.5" x14ac:dyDescent="0.3">
      <c r="A16" s="60" t="s">
        <v>342</v>
      </c>
      <c r="B16" s="61">
        <f>SUM('Grille d''audit'!$B$54:$AE$54)</f>
        <v>0</v>
      </c>
      <c r="C16" s="61">
        <f>COUNTIF('Grille d''audit'!$B$54:$AE$54,"&gt;0")</f>
        <v>0</v>
      </c>
      <c r="D16" s="62" t="e">
        <f>$C16/$B$5</f>
        <v>#DIV/0!</v>
      </c>
    </row>
    <row r="17" spans="1:4" x14ac:dyDescent="0.3">
      <c r="A17" s="60" t="s">
        <v>343</v>
      </c>
      <c r="B17" s="61">
        <f>SUM('Grille d''audit'!$B$57:$AE$57)</f>
        <v>0</v>
      </c>
      <c r="C17" s="61">
        <f>COUNTIF('Grille d''audit'!$B$57:$AE$57,"&gt;0")</f>
        <v>0</v>
      </c>
      <c r="D17" s="62" t="e">
        <f t="shared" ref="D17:D20" si="0">$C17/$B$5</f>
        <v>#DIV/0!</v>
      </c>
    </row>
    <row r="18" spans="1:4" x14ac:dyDescent="0.3">
      <c r="A18" s="60" t="s">
        <v>344</v>
      </c>
      <c r="B18" s="61">
        <f>SUM('Grille d''audit'!$B$58:$AE$58)</f>
        <v>0</v>
      </c>
      <c r="C18" s="61">
        <f>COUNTIF('Grille d''audit'!$B$58:$AE$58,"&gt;0")</f>
        <v>0</v>
      </c>
      <c r="D18" s="62" t="e">
        <f t="shared" si="0"/>
        <v>#DIV/0!</v>
      </c>
    </row>
    <row r="19" spans="1:4" ht="28.5" x14ac:dyDescent="0.3">
      <c r="A19" s="60" t="s">
        <v>332</v>
      </c>
      <c r="B19" s="61">
        <f>SUM('Grille d''audit'!$B$59:$AE$59)</f>
        <v>0</v>
      </c>
      <c r="C19" s="61">
        <f>COUNTIF('Grille d''audit'!$B$59:$AE$59,"&gt;0")</f>
        <v>0</v>
      </c>
      <c r="D19" s="62" t="e">
        <f t="shared" si="0"/>
        <v>#DIV/0!</v>
      </c>
    </row>
    <row r="20" spans="1:4" ht="28.5" x14ac:dyDescent="0.3">
      <c r="A20" s="63" t="s">
        <v>352</v>
      </c>
      <c r="B20" s="64">
        <f>SUM('Grille d''audit'!$B$60:$AE$60)</f>
        <v>0</v>
      </c>
      <c r="C20" s="64">
        <f>COUNTIF('Grille d''audit'!$B$60:$AE$60,"&gt;0")</f>
        <v>0</v>
      </c>
      <c r="D20" s="65" t="e">
        <f t="shared" si="0"/>
        <v>#DIV/0!</v>
      </c>
    </row>
    <row r="38" spans="1:6" x14ac:dyDescent="0.3">
      <c r="A38" s="146" t="s">
        <v>361</v>
      </c>
      <c r="B38" s="147"/>
      <c r="C38" s="147"/>
      <c r="D38" s="147"/>
      <c r="E38" s="147"/>
      <c r="F38" s="148"/>
    </row>
    <row r="39" spans="1:6" s="101" customFormat="1" x14ac:dyDescent="0.3">
      <c r="A39" s="100"/>
      <c r="B39" s="100"/>
      <c r="C39" s="100"/>
      <c r="D39" s="100"/>
      <c r="E39" s="100"/>
      <c r="F39" s="100"/>
    </row>
    <row r="40" spans="1:6" ht="16.5" customHeight="1" x14ac:dyDescent="0.3">
      <c r="A40" s="150" t="s">
        <v>342</v>
      </c>
      <c r="B40" s="151"/>
      <c r="C40" s="151"/>
      <c r="D40" s="152"/>
      <c r="E40" s="98"/>
      <c r="F40" s="98"/>
    </row>
    <row r="41" spans="1:6" x14ac:dyDescent="0.3">
      <c r="A41" s="57"/>
      <c r="B41" s="57"/>
      <c r="C41" s="57"/>
      <c r="D41" s="57"/>
      <c r="E41" s="57"/>
      <c r="F41" s="57"/>
    </row>
    <row r="42" spans="1:6" ht="28.5" x14ac:dyDescent="0.3">
      <c r="A42" s="50"/>
      <c r="B42" s="51" t="s">
        <v>348</v>
      </c>
      <c r="C42" s="51" t="s">
        <v>346</v>
      </c>
      <c r="D42" s="51" t="s">
        <v>347</v>
      </c>
    </row>
    <row r="43" spans="1:6" x14ac:dyDescent="0.3">
      <c r="A43" s="49" t="s">
        <v>281</v>
      </c>
      <c r="B43" s="52">
        <f>SUM('Grille d''audit'!$B$55:$AE$55)</f>
        <v>0</v>
      </c>
      <c r="C43" s="52">
        <f>COUNTIF('Grille d''audit'!$B$55:$AE$55,"&gt;0")</f>
        <v>0</v>
      </c>
      <c r="D43" s="53" t="e">
        <f>$C43/$B$5</f>
        <v>#DIV/0!</v>
      </c>
    </row>
    <row r="44" spans="1:6" x14ac:dyDescent="0.3">
      <c r="A44" s="49" t="s">
        <v>286</v>
      </c>
      <c r="B44" s="52">
        <f>SUM('Grille d''audit'!$B$56:$AE$56)</f>
        <v>0</v>
      </c>
      <c r="C44" s="52">
        <f>COUNTIF('Grille d''audit'!$B$56:$AE$56,"&gt;0")</f>
        <v>0</v>
      </c>
      <c r="D44" s="53" t="e">
        <f t="shared" ref="D44:D45" si="1">$C44/$B$5</f>
        <v>#DIV/0!</v>
      </c>
    </row>
    <row r="45" spans="1:6" ht="28.5" x14ac:dyDescent="0.3">
      <c r="A45" s="54" t="s">
        <v>349</v>
      </c>
      <c r="B45" s="55">
        <f>SUM('Grille d''audit'!$B$54:$AE$54)</f>
        <v>0</v>
      </c>
      <c r="C45" s="55">
        <f>COUNTIF('Grille d''audit'!$B$54:$AE$54,"&gt;0")</f>
        <v>0</v>
      </c>
      <c r="D45" s="56" t="e">
        <f t="shared" si="1"/>
        <v>#DIV/0!</v>
      </c>
    </row>
    <row r="46" spans="1:6" x14ac:dyDescent="0.3">
      <c r="A46" s="149" t="s">
        <v>359</v>
      </c>
      <c r="B46" s="149"/>
      <c r="C46" s="149"/>
      <c r="D46" s="149"/>
      <c r="E46" s="149"/>
      <c r="F46" s="149"/>
    </row>
    <row r="49" spans="1:6" ht="16.5" customHeight="1" x14ac:dyDescent="0.3">
      <c r="A49" s="137" t="s">
        <v>343</v>
      </c>
      <c r="B49" s="138"/>
      <c r="C49" s="138"/>
      <c r="D49" s="139"/>
      <c r="E49" s="98"/>
      <c r="F49" s="98"/>
    </row>
    <row r="51" spans="1:6" ht="28.5" x14ac:dyDescent="0.3">
      <c r="A51" s="67"/>
      <c r="B51" s="72" t="s">
        <v>348</v>
      </c>
      <c r="C51" s="72" t="s">
        <v>346</v>
      </c>
      <c r="D51" s="72" t="s">
        <v>347</v>
      </c>
    </row>
    <row r="52" spans="1:6" x14ac:dyDescent="0.3">
      <c r="A52" s="90" t="s">
        <v>288</v>
      </c>
      <c r="B52" s="68">
        <f>COUNTIF('Grille d''audit'!$B$25:$AE$25,"oui")</f>
        <v>0</v>
      </c>
      <c r="C52" s="68">
        <f>COUNTIF('Grille d''audit'!$B$25:$AE$25,"oui")</f>
        <v>0</v>
      </c>
      <c r="D52" s="69" t="e">
        <f>$C52/$B$5</f>
        <v>#DIV/0!</v>
      </c>
    </row>
    <row r="53" spans="1:6" x14ac:dyDescent="0.3">
      <c r="A53" s="90" t="s">
        <v>289</v>
      </c>
      <c r="B53" s="68">
        <f>COUNTIF('Grille d''audit'!$B$26:$AE$26,"oui")</f>
        <v>0</v>
      </c>
      <c r="C53" s="68">
        <f>COUNTIF('Grille d''audit'!$B$26:$AE$26,"oui")</f>
        <v>0</v>
      </c>
      <c r="D53" s="69" t="e">
        <f t="shared" ref="D53:D55" si="2">$C53/$B$5</f>
        <v>#DIV/0!</v>
      </c>
    </row>
    <row r="54" spans="1:6" ht="28.5" x14ac:dyDescent="0.3">
      <c r="A54" s="90" t="s">
        <v>350</v>
      </c>
      <c r="B54" s="68">
        <f>COUNTIF('Grille d''audit'!$B$27:$AE$35,"oui")</f>
        <v>0</v>
      </c>
      <c r="C54" s="68">
        <f>IF(COUNTIF('Grille d''audit'!$B$27:$B$35,"oui")&gt;=1,1,0)+IF(COUNTIF('Grille d''audit'!$C$27:$C$35,"oui")&gt;=1,1,0)+IF(COUNTIF('Grille d''audit'!$D$27:$D$35,"oui")&gt;=1,1,0)+IF(COUNTIF('Grille d''audit'!$E$27:$E$35,"oui")&gt;=1,1,0)+IF(COUNTIF('Grille d''audit'!$F$27:$F$35,"oui")&gt;=1,1,0)+IF(COUNTIF('Grille d''audit'!$G$27:$G$35,"oui")&gt;=1,1,0)+IF(COUNTIF('Grille d''audit'!$H$27:$H$35,"oui")&gt;=1,1,0)+IF(COUNTIF('Grille d''audit'!$I$27:$I$35,"oui")&gt;=1,1,0)+IF(COUNTIF('Grille d''audit'!$J$27:$J$35,"oui")&gt;=1,1,0)+IF(COUNTIF('Grille d''audit'!$K$27:$K$35,"oui")&gt;=1,1,0)+IF(COUNTIF('Grille d''audit'!$L$27:$L$35,"oui")&gt;=1,1,0)+IF(COUNTIF('Grille d''audit'!$M$27:$M$35,"oui")&gt;=1,1,0)+IF(COUNTIF('Grille d''audit'!$N$27:$N$35,"oui")&gt;=1,1,0)+IF(COUNTIF('Grille d''audit'!$O$27:$O$35,"oui")&gt;=1,1,0)+IF(COUNTIF('Grille d''audit'!$P$27:$P$35,"oui")&gt;=1,1,0)+IF(COUNTIF('Grille d''audit'!$Q$27:$Q$35,"oui")&gt;=1,1,0)+IF(COUNTIF('Grille d''audit'!$R$27:$R$35,"oui")&gt;=1,1,0)+IF(COUNTIF('Grille d''audit'!$S$27:$S$35,"oui")&gt;=1,1,0)+IF(COUNTIF('Grille d''audit'!$T$27:$T$35,"oui")&gt;=1,1,0)+IF(COUNTIF('Grille d''audit'!$U$27:$U$35,"oui")&gt;=1,1,0)+IF(COUNTIF('Grille d''audit'!$V$27:$V$35,"oui")&gt;=1,1,0)+IF(COUNTIF('Grille d''audit'!$W$27:$W$35,"oui")&gt;=1,1,0)+IF(COUNTIF('Grille d''audit'!$X$27:$X$35,"oui")&gt;=1,1,0)+IF(COUNTIF('Grille d''audit'!$Y$27:$Y$35,"oui")&gt;=1,1,0)+IF(COUNTIF('Grille d''audit'!$Z$27:$Z$35,"oui")&gt;=1,1,0)+IF(COUNTIF('Grille d''audit'!$AA$27:$AA$35,"oui")&gt;=1,1,0)+IF(COUNTIF('Grille d''audit'!$AB$27:$AB$35,"oui")&gt;=1,1,0)+IF(COUNTIF('Grille d''audit'!$AC$27:$AC$35,"oui")&gt;=1,1,0)+IF(COUNTIF('Grille d''audit'!$AD$27:$AD$35,"oui")&gt;=1,1,0)+IF(COUNTIF('Grille d''audit'!$AE$27:$AE$35,"oui")&gt;=1,1,0)</f>
        <v>0</v>
      </c>
      <c r="D54" s="69" t="e">
        <f t="shared" si="2"/>
        <v>#DIV/0!</v>
      </c>
    </row>
    <row r="55" spans="1:6" ht="28.5" x14ac:dyDescent="0.3">
      <c r="A55" s="91" t="s">
        <v>373</v>
      </c>
      <c r="B55" s="70">
        <f>SUM('Grille d''audit'!$B$57:$AE$57)</f>
        <v>0</v>
      </c>
      <c r="C55" s="70">
        <f>COUNTIF('Grille d''audit'!$B$57:$AE$57,"&gt;0")</f>
        <v>0</v>
      </c>
      <c r="D55" s="71" t="e">
        <f t="shared" si="2"/>
        <v>#DIV/0!</v>
      </c>
    </row>
    <row r="58" spans="1:6" ht="16.5" customHeight="1" x14ac:dyDescent="0.3">
      <c r="A58" s="140" t="s">
        <v>344</v>
      </c>
      <c r="B58" s="141"/>
      <c r="C58" s="141"/>
      <c r="D58" s="141"/>
      <c r="E58" s="99"/>
      <c r="F58" s="98"/>
    </row>
    <row r="60" spans="1:6" ht="28.5" x14ac:dyDescent="0.3">
      <c r="A60" s="73"/>
      <c r="B60" s="74" t="s">
        <v>348</v>
      </c>
      <c r="C60" s="74" t="s">
        <v>346</v>
      </c>
      <c r="D60" s="74" t="s">
        <v>347</v>
      </c>
    </row>
    <row r="61" spans="1:6" ht="28.5" x14ac:dyDescent="0.3">
      <c r="A61" s="92" t="s">
        <v>353</v>
      </c>
      <c r="B61" s="75">
        <f>COUNTIF('Grille d''audit'!$B$37:$AE$37,"oui")</f>
        <v>0</v>
      </c>
      <c r="C61" s="75">
        <f>COUNTIF('Grille d''audit'!$B$37:$AE$37,"oui")</f>
        <v>0</v>
      </c>
      <c r="D61" s="76" t="e">
        <f>$C61/$B$5</f>
        <v>#DIV/0!</v>
      </c>
    </row>
    <row r="62" spans="1:6" ht="28.5" x14ac:dyDescent="0.3">
      <c r="A62" s="92" t="s">
        <v>354</v>
      </c>
      <c r="B62" s="75">
        <f>COUNTIF('Grille d''audit'!$B$38:$AE$38,"oui")</f>
        <v>0</v>
      </c>
      <c r="C62" s="75">
        <f>COUNTIF('Grille d''audit'!$B$38:$AE$38,"oui")</f>
        <v>0</v>
      </c>
      <c r="D62" s="76" t="e">
        <f t="shared" ref="D62:D66" si="3">$C62/$B$5</f>
        <v>#DIV/0!</v>
      </c>
    </row>
    <row r="63" spans="1:6" ht="28.5" x14ac:dyDescent="0.3">
      <c r="A63" s="92" t="s">
        <v>299</v>
      </c>
      <c r="B63" s="75">
        <f>COUNTIF('Grille d''audit'!$B$39:$AE$39,"oui")</f>
        <v>0</v>
      </c>
      <c r="C63" s="75">
        <f>COUNTIF('Grille d''audit'!$B$39:$AE$39,"oui")</f>
        <v>0</v>
      </c>
      <c r="D63" s="76" t="e">
        <f t="shared" si="3"/>
        <v>#DIV/0!</v>
      </c>
    </row>
    <row r="64" spans="1:6" ht="42.75" x14ac:dyDescent="0.3">
      <c r="A64" s="92" t="s">
        <v>300</v>
      </c>
      <c r="B64" s="75">
        <f>COUNTIF('Grille d''audit'!$B$40:$AE$40,"oui")</f>
        <v>0</v>
      </c>
      <c r="C64" s="75">
        <f>COUNTIF('Grille d''audit'!$B$40:$AE$40,"oui")</f>
        <v>0</v>
      </c>
      <c r="D64" s="76" t="e">
        <f t="shared" si="3"/>
        <v>#DIV/0!</v>
      </c>
    </row>
    <row r="65" spans="1:6" ht="28.5" x14ac:dyDescent="0.3">
      <c r="A65" s="92" t="s">
        <v>301</v>
      </c>
      <c r="B65" s="75">
        <f>COUNTIF('Grille d''audit'!$B$41:$AE$41,"oui")</f>
        <v>0</v>
      </c>
      <c r="C65" s="75">
        <f>COUNTIF('Grille d''audit'!$B$41:$AE$41,"oui")</f>
        <v>0</v>
      </c>
      <c r="D65" s="76" t="e">
        <f t="shared" si="3"/>
        <v>#DIV/0!</v>
      </c>
    </row>
    <row r="66" spans="1:6" ht="28.5" x14ac:dyDescent="0.3">
      <c r="A66" s="92" t="s">
        <v>302</v>
      </c>
      <c r="B66" s="75">
        <f>COUNTIF('Grille d''audit'!$B$42:$AE$42,"oui")</f>
        <v>0</v>
      </c>
      <c r="C66" s="75">
        <f>COUNTIF('Grille d''audit'!$B$42:$AE$42,"oui")</f>
        <v>0</v>
      </c>
      <c r="D66" s="76" t="e">
        <f t="shared" si="3"/>
        <v>#DIV/0!</v>
      </c>
    </row>
    <row r="67" spans="1:6" ht="28.5" x14ac:dyDescent="0.3">
      <c r="A67" s="93" t="s">
        <v>374</v>
      </c>
      <c r="B67" s="77">
        <f>SUM('Grille d''audit'!$B$58:$AE$58)</f>
        <v>0</v>
      </c>
      <c r="C67" s="77">
        <f>COUNTIF('Grille d''audit'!$B$58:$AE$58,"&gt;0")</f>
        <v>0</v>
      </c>
      <c r="D67" s="78" t="e">
        <f t="shared" ref="D67" si="4">$C67/$B$5</f>
        <v>#DIV/0!</v>
      </c>
    </row>
    <row r="68" spans="1:6" x14ac:dyDescent="0.3">
      <c r="A68" s="94"/>
      <c r="B68" s="85"/>
      <c r="C68" s="85"/>
      <c r="D68" s="86"/>
    </row>
    <row r="70" spans="1:6" ht="16.5" customHeight="1" x14ac:dyDescent="0.3">
      <c r="A70" s="142" t="s">
        <v>332</v>
      </c>
      <c r="B70" s="143"/>
      <c r="C70" s="143"/>
      <c r="D70" s="144"/>
      <c r="E70" s="98"/>
      <c r="F70" s="98"/>
    </row>
    <row r="72" spans="1:6" ht="28.5" x14ac:dyDescent="0.3">
      <c r="A72" s="83"/>
      <c r="B72" s="84" t="s">
        <v>348</v>
      </c>
      <c r="C72" s="84" t="s">
        <v>346</v>
      </c>
      <c r="D72" s="84" t="s">
        <v>347</v>
      </c>
    </row>
    <row r="73" spans="1:6" ht="25.5" x14ac:dyDescent="0.3">
      <c r="A73" s="95" t="s">
        <v>311</v>
      </c>
      <c r="B73" s="79">
        <f>COUNTIF('Grille d''audit'!$B$44:$AE$44,"oui")</f>
        <v>0</v>
      </c>
      <c r="C73" s="79">
        <f>COUNTIF('Grille d''audit'!$B$44:$AE$44,"oui")</f>
        <v>0</v>
      </c>
      <c r="D73" s="80" t="e">
        <f>$C73/$B$5</f>
        <v>#DIV/0!</v>
      </c>
    </row>
    <row r="74" spans="1:6" ht="28.5" x14ac:dyDescent="0.3">
      <c r="A74" s="96" t="s">
        <v>303</v>
      </c>
      <c r="B74" s="79">
        <f>COUNTIF('Grille d''audit'!$B$45:$AE$45,"oui")</f>
        <v>0</v>
      </c>
      <c r="C74" s="79">
        <f>COUNTIF('Grille d''audit'!$B$45:$AE$45,"oui")</f>
        <v>0</v>
      </c>
      <c r="D74" s="80" t="e">
        <f t="shared" ref="D74:D81" si="5">$C74/$B$5</f>
        <v>#DIV/0!</v>
      </c>
    </row>
    <row r="75" spans="1:6" x14ac:dyDescent="0.3">
      <c r="A75" s="96" t="s">
        <v>304</v>
      </c>
      <c r="B75" s="79">
        <f>COUNTIF('Grille d''audit'!$B$46:$AE$46,"oui")</f>
        <v>0</v>
      </c>
      <c r="C75" s="79">
        <f>COUNTIF('Grille d''audit'!$B$46:$AE$46,"oui")</f>
        <v>0</v>
      </c>
      <c r="D75" s="80" t="e">
        <f t="shared" si="5"/>
        <v>#DIV/0!</v>
      </c>
    </row>
    <row r="76" spans="1:6" x14ac:dyDescent="0.3">
      <c r="A76" s="96" t="s">
        <v>306</v>
      </c>
      <c r="B76" s="79">
        <f>COUNTIF('Grille d''audit'!$B$47:$AE$47,"oui")</f>
        <v>0</v>
      </c>
      <c r="C76" s="79">
        <f>COUNTIF('Grille d''audit'!$B$47:$AE$47,"oui")</f>
        <v>0</v>
      </c>
      <c r="D76" s="80" t="e">
        <f t="shared" si="5"/>
        <v>#DIV/0!</v>
      </c>
    </row>
    <row r="77" spans="1:6" ht="28.5" x14ac:dyDescent="0.3">
      <c r="A77" s="96" t="s">
        <v>307</v>
      </c>
      <c r="B77" s="79">
        <f>COUNTIF('Grille d''audit'!$B$48:$AE$48,"oui")</f>
        <v>0</v>
      </c>
      <c r="C77" s="79">
        <f>COUNTIF('Grille d''audit'!$B$48:$AE$48,"oui")</f>
        <v>0</v>
      </c>
      <c r="D77" s="80" t="e">
        <f t="shared" si="5"/>
        <v>#DIV/0!</v>
      </c>
    </row>
    <row r="78" spans="1:6" ht="28.5" x14ac:dyDescent="0.3">
      <c r="A78" s="96" t="s">
        <v>312</v>
      </c>
      <c r="B78" s="79">
        <f>COUNTIF('Grille d''audit'!$B$49:$AE$49,"oui")</f>
        <v>0</v>
      </c>
      <c r="C78" s="79">
        <f>COUNTIF('Grille d''audit'!$B$49:$AE$49,"oui")</f>
        <v>0</v>
      </c>
      <c r="D78" s="80" t="e">
        <f t="shared" si="5"/>
        <v>#DIV/0!</v>
      </c>
    </row>
    <row r="79" spans="1:6" x14ac:dyDescent="0.3">
      <c r="A79" s="96" t="s">
        <v>309</v>
      </c>
      <c r="B79" s="79">
        <f>COUNTIF('Grille d''audit'!$B$50:$AE$50,"oui")</f>
        <v>0</v>
      </c>
      <c r="C79" s="79">
        <f>COUNTIF('Grille d''audit'!$B$50:$AE$50,"oui")</f>
        <v>0</v>
      </c>
      <c r="D79" s="80" t="e">
        <f t="shared" si="5"/>
        <v>#DIV/0!</v>
      </c>
    </row>
    <row r="80" spans="1:6" x14ac:dyDescent="0.3">
      <c r="A80" s="96" t="s">
        <v>310</v>
      </c>
      <c r="B80" s="79">
        <f>COUNTIF('Grille d''audit'!$B$51:$AE$51,"oui")</f>
        <v>0</v>
      </c>
      <c r="C80" s="79">
        <f>COUNTIF('Grille d''audit'!$B$51:$AE$51,"oui")</f>
        <v>0</v>
      </c>
      <c r="D80" s="80" t="e">
        <f t="shared" si="5"/>
        <v>#DIV/0!</v>
      </c>
    </row>
    <row r="81" spans="1:4" x14ac:dyDescent="0.3">
      <c r="A81" s="96" t="s">
        <v>308</v>
      </c>
      <c r="B81" s="79">
        <f>COUNTIF('Grille d''audit'!$B$52:$AE$52,"oui")</f>
        <v>0</v>
      </c>
      <c r="C81" s="79">
        <f>COUNTIF('Grille d''audit'!$B$52:$AE$52,"oui")</f>
        <v>0</v>
      </c>
      <c r="D81" s="80" t="e">
        <f t="shared" si="5"/>
        <v>#DIV/0!</v>
      </c>
    </row>
    <row r="82" spans="1:4" ht="28.5" x14ac:dyDescent="0.3">
      <c r="A82" s="97" t="s">
        <v>355</v>
      </c>
      <c r="B82" s="81">
        <f>SUM('Grille d''audit'!$B$59:$AE$59)</f>
        <v>0</v>
      </c>
      <c r="C82" s="81">
        <f>COUNTIF('Grille d''audit'!$B$59:$AE$59,"&gt;0")</f>
        <v>0</v>
      </c>
      <c r="D82" s="82" t="e">
        <f t="shared" ref="D82" si="6">$C82/$B$5</f>
        <v>#DIV/0!</v>
      </c>
    </row>
  </sheetData>
  <sheetProtection algorithmName="SHA-512" hashValue="eMqNZqW8h2DCntQCTUQlI35tUt/uSqJotlL7G9tlyIb8owVPlkkZPyK/s4oGQpncqvwENJsTYT1UuG4LR9oacQ==" saltValue="lXepyWlMTpkQckte4ZooVg==" spinCount="100000" sheet="1" objects="1" scenarios="1"/>
  <mergeCells count="10">
    <mergeCell ref="A49:D49"/>
    <mergeCell ref="A58:D58"/>
    <mergeCell ref="A70:D70"/>
    <mergeCell ref="A1:F1"/>
    <mergeCell ref="A4:F4"/>
    <mergeCell ref="A10:F10"/>
    <mergeCell ref="E2:F2"/>
    <mergeCell ref="A46:F46"/>
    <mergeCell ref="A38:F38"/>
    <mergeCell ref="A40:D40"/>
  </mergeCells>
  <pageMargins left="0.7" right="0.7" top="0.75" bottom="0.75" header="0.3" footer="0.3"/>
  <pageSetup paperSize="9" orientation="portrait" r:id="rId1"/>
  <headerFooter>
    <oddFooter>&amp;CRésultats de l'audit "MPI chez la personne âgée"&amp;R&amp;P/&amp;N</oddFooter>
  </headerFooter>
  <rowBreaks count="2" manualBreakCount="2">
    <brk id="37" max="5" man="1"/>
    <brk id="6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DC63F"/>
  </sheetPr>
  <dimension ref="A1:G189"/>
  <sheetViews>
    <sheetView view="pageLayout" zoomScaleNormal="100" workbookViewId="0">
      <selection activeCell="A14" sqref="A14"/>
    </sheetView>
  </sheetViews>
  <sheetFormatPr baseColWidth="10" defaultRowHeight="16.5" x14ac:dyDescent="0.3"/>
  <cols>
    <col min="1" max="1" width="21.28515625" style="15" customWidth="1"/>
    <col min="2" max="3" width="10.28515625" style="15" customWidth="1"/>
    <col min="4" max="4" width="2.7109375" style="15" customWidth="1"/>
    <col min="5" max="5" width="21.28515625" style="15" customWidth="1"/>
    <col min="6" max="6" width="10.28515625" style="15" customWidth="1"/>
    <col min="7" max="7" width="10.28515625" style="101" customWidth="1"/>
    <col min="8" max="16384" width="11.42578125" style="101"/>
  </cols>
  <sheetData>
    <row r="1" spans="1:7" ht="48.75" customHeight="1" x14ac:dyDescent="0.3">
      <c r="A1" s="153" t="s">
        <v>356</v>
      </c>
      <c r="B1" s="154"/>
      <c r="C1" s="154"/>
      <c r="D1" s="154"/>
      <c r="E1" s="154"/>
      <c r="F1" s="154"/>
      <c r="G1" s="155"/>
    </row>
    <row r="2" spans="1:7" x14ac:dyDescent="0.3">
      <c r="E2" s="87"/>
      <c r="F2" s="134" t="s">
        <v>386</v>
      </c>
      <c r="G2" s="134"/>
    </row>
    <row r="3" spans="1:7" x14ac:dyDescent="0.3">
      <c r="A3" s="57"/>
      <c r="B3" s="57"/>
      <c r="C3" s="57"/>
      <c r="D3" s="57"/>
      <c r="E3" s="57"/>
      <c r="F3" s="57"/>
    </row>
    <row r="4" spans="1:7" ht="28.5" x14ac:dyDescent="0.3">
      <c r="A4" s="50" t="s">
        <v>281</v>
      </c>
      <c r="B4" s="51" t="s">
        <v>346</v>
      </c>
      <c r="C4" s="51" t="s">
        <v>347</v>
      </c>
      <c r="E4" s="50" t="s">
        <v>357</v>
      </c>
      <c r="F4" s="51" t="s">
        <v>346</v>
      </c>
      <c r="G4" s="51" t="s">
        <v>347</v>
      </c>
    </row>
    <row r="5" spans="1:7" x14ac:dyDescent="0.3">
      <c r="A5" s="49" t="s">
        <v>68</v>
      </c>
      <c r="B5" s="52">
        <f>COUNTIF('Grille d''audit'!$B$4:$AE$23,'Annexe balance BR défavorable'!$A5)</f>
        <v>0</v>
      </c>
      <c r="C5" s="53" t="e">
        <f>$B5/Résultats!$B$5</f>
        <v>#DIV/0!</v>
      </c>
      <c r="E5" s="49" t="s">
        <v>191</v>
      </c>
      <c r="F5" s="52">
        <f>COUNTIF('Grille d''audit'!$B$4:$AE$23,'Annexe balance BR défavorable'!$E5)</f>
        <v>0</v>
      </c>
      <c r="G5" s="53" t="e">
        <f>$F5/Résultats!$B$5</f>
        <v>#DIV/0!</v>
      </c>
    </row>
    <row r="6" spans="1:7" x14ac:dyDescent="0.3">
      <c r="A6" s="49" t="s">
        <v>1</v>
      </c>
      <c r="B6" s="52">
        <f>COUNTIF('Grille d''audit'!$B$4:$AE$23,'Annexe balance BR défavorable'!$A6)</f>
        <v>0</v>
      </c>
      <c r="C6" s="53" t="e">
        <f>$B6/Résultats!$B$5</f>
        <v>#DIV/0!</v>
      </c>
      <c r="E6" s="49" t="s">
        <v>71</v>
      </c>
      <c r="F6" s="52">
        <f>COUNTIF('Grille d''audit'!$B$4:$AE$23,'Annexe balance BR défavorable'!$E6)</f>
        <v>0</v>
      </c>
      <c r="G6" s="53" t="e">
        <f>$F6/Résultats!$B$5</f>
        <v>#DIV/0!</v>
      </c>
    </row>
    <row r="7" spans="1:7" x14ac:dyDescent="0.3">
      <c r="A7" s="49" t="s">
        <v>69</v>
      </c>
      <c r="B7" s="52">
        <f>COUNTIF('Grille d''audit'!$B$4:$AE$23,'Annexe balance BR défavorable'!$A7)</f>
        <v>0</v>
      </c>
      <c r="C7" s="53" t="e">
        <f>$B7/Résultats!$B$5</f>
        <v>#DIV/0!</v>
      </c>
      <c r="E7" s="49" t="s">
        <v>118</v>
      </c>
      <c r="F7" s="52">
        <f>COUNTIF('Grille d''audit'!$B$4:$AE$23,'Annexe balance BR défavorable'!$E7)</f>
        <v>0</v>
      </c>
      <c r="G7" s="53" t="e">
        <f>$F7/Résultats!$B$5</f>
        <v>#DIV/0!</v>
      </c>
    </row>
    <row r="8" spans="1:7" x14ac:dyDescent="0.3">
      <c r="A8" s="49" t="s">
        <v>2</v>
      </c>
      <c r="B8" s="52">
        <f>COUNTIF('Grille d''audit'!$B$4:$AE$23,'Annexe balance BR défavorable'!$A8)</f>
        <v>0</v>
      </c>
      <c r="C8" s="53" t="e">
        <f>$B8/Résultats!$B$5</f>
        <v>#DIV/0!</v>
      </c>
      <c r="E8" s="49" t="s">
        <v>142</v>
      </c>
      <c r="F8" s="52">
        <f>COUNTIF('Grille d''audit'!$B$4:$AE$23,'Annexe balance BR défavorable'!$E8)</f>
        <v>0</v>
      </c>
      <c r="G8" s="53" t="e">
        <f>$F8/Résultats!$B$5</f>
        <v>#DIV/0!</v>
      </c>
    </row>
    <row r="9" spans="1:7" x14ac:dyDescent="0.3">
      <c r="A9" s="49" t="s">
        <v>115</v>
      </c>
      <c r="B9" s="52">
        <f>COUNTIF('Grille d''audit'!$B$4:$AE$23,'Annexe balance BR défavorable'!$A9)</f>
        <v>0</v>
      </c>
      <c r="C9" s="53" t="e">
        <f>$B9/Résultats!$B$5</f>
        <v>#DIV/0!</v>
      </c>
      <c r="E9" s="49" t="s">
        <v>75</v>
      </c>
      <c r="F9" s="52">
        <f>COUNTIF('Grille d''audit'!$B$4:$AE$23,'Annexe balance BR défavorable'!$E9)</f>
        <v>0</v>
      </c>
      <c r="G9" s="53" t="e">
        <f>$F9/Résultats!$B$5</f>
        <v>#DIV/0!</v>
      </c>
    </row>
    <row r="10" spans="1:7" x14ac:dyDescent="0.3">
      <c r="A10" s="49" t="s">
        <v>329</v>
      </c>
      <c r="B10" s="52">
        <f>COUNTIF('Grille d''audit'!$B$4:$AE$23,'Annexe balance BR défavorable'!$A10)</f>
        <v>0</v>
      </c>
      <c r="C10" s="53" t="e">
        <f>$B10/Résultats!$B$5</f>
        <v>#DIV/0!</v>
      </c>
      <c r="E10" s="49" t="s">
        <v>43</v>
      </c>
      <c r="F10" s="52">
        <f>COUNTIF('Grille d''audit'!$B$4:$AE$23,'Annexe balance BR défavorable'!$E10)</f>
        <v>0</v>
      </c>
      <c r="G10" s="53" t="e">
        <f>$F10/Résultats!$B$5</f>
        <v>#DIV/0!</v>
      </c>
    </row>
    <row r="11" spans="1:7" x14ac:dyDescent="0.3">
      <c r="A11" s="49" t="s">
        <v>3</v>
      </c>
      <c r="B11" s="52">
        <f>COUNTIF('Grille d''audit'!$B$4:$AE$23,'Annexe balance BR défavorable'!$A11)</f>
        <v>0</v>
      </c>
      <c r="C11" s="53" t="e">
        <f>$B11/Résultats!$B$5</f>
        <v>#DIV/0!</v>
      </c>
      <c r="E11" s="49" t="s">
        <v>121</v>
      </c>
      <c r="F11" s="52">
        <f>COUNTIF('Grille d''audit'!$B$4:$AE$23,'Annexe balance BR défavorable'!$E11)</f>
        <v>0</v>
      </c>
      <c r="G11" s="53" t="e">
        <f>$F11/Résultats!$B$5</f>
        <v>#DIV/0!</v>
      </c>
    </row>
    <row r="12" spans="1:7" x14ac:dyDescent="0.3">
      <c r="A12" s="49" t="s">
        <v>4</v>
      </c>
      <c r="B12" s="52">
        <f>COUNTIF('Grille d''audit'!$B$4:$AE$23,'Annexe balance BR défavorable'!$A12)</f>
        <v>0</v>
      </c>
      <c r="C12" s="53" t="e">
        <f>$B12/Résultats!$B$5</f>
        <v>#DIV/0!</v>
      </c>
      <c r="E12" s="49" t="s">
        <v>186</v>
      </c>
      <c r="F12" s="52">
        <f>COUNTIF('Grille d''audit'!$B$4:$AE$23,'Annexe balance BR défavorable'!$E12)</f>
        <v>0</v>
      </c>
      <c r="G12" s="53" t="e">
        <f>$F12/Résultats!$B$5</f>
        <v>#DIV/0!</v>
      </c>
    </row>
    <row r="13" spans="1:7" x14ac:dyDescent="0.3">
      <c r="A13" s="49" t="s">
        <v>116</v>
      </c>
      <c r="B13" s="52">
        <f>COUNTIF('Grille d''audit'!$B$4:$AE$23,'Annexe balance BR défavorable'!$A13)</f>
        <v>0</v>
      </c>
      <c r="C13" s="53" t="e">
        <f>$B13/Résultats!$B$5</f>
        <v>#DIV/0!</v>
      </c>
      <c r="E13" s="49" t="s">
        <v>166</v>
      </c>
      <c r="F13" s="52">
        <f>COUNTIF('Grille d''audit'!$B$4:$AE$23,'Annexe balance BR défavorable'!$E13)</f>
        <v>0</v>
      </c>
      <c r="G13" s="53" t="e">
        <f>$F13/Résultats!$B$5</f>
        <v>#DIV/0!</v>
      </c>
    </row>
    <row r="14" spans="1:7" x14ac:dyDescent="0.3">
      <c r="A14" s="49" t="s">
        <v>70</v>
      </c>
      <c r="B14" s="52">
        <f>COUNTIF('Grille d''audit'!$B$4:$AE$23,'Annexe balance BR défavorable'!$A14)</f>
        <v>0</v>
      </c>
      <c r="C14" s="53" t="e">
        <f>$B14/Résultats!$B$5</f>
        <v>#DIV/0!</v>
      </c>
      <c r="E14" s="49" t="s">
        <v>17</v>
      </c>
      <c r="F14" s="52">
        <f>COUNTIF('Grille d''audit'!$B$4:$AE$23,'Annexe balance BR défavorable'!$E14)</f>
        <v>0</v>
      </c>
      <c r="G14" s="53" t="e">
        <f>$F14/Résultats!$B$5</f>
        <v>#DIV/0!</v>
      </c>
    </row>
    <row r="15" spans="1:7" x14ac:dyDescent="0.3">
      <c r="A15" s="49" t="s">
        <v>5</v>
      </c>
      <c r="B15" s="52">
        <f>COUNTIF('Grille d''audit'!$B$4:$AE$23,'Annexe balance BR défavorable'!$A15)</f>
        <v>0</v>
      </c>
      <c r="C15" s="53" t="e">
        <f>$B15/Résultats!$B$5</f>
        <v>#DIV/0!</v>
      </c>
      <c r="E15" s="49" t="s">
        <v>23</v>
      </c>
      <c r="F15" s="52">
        <f>COUNTIF('Grille d''audit'!$B$4:$AE$23,'Annexe balance BR défavorable'!$E15)</f>
        <v>0</v>
      </c>
      <c r="G15" s="53" t="e">
        <f>$F15/Résultats!$B$5</f>
        <v>#DIV/0!</v>
      </c>
    </row>
    <row r="16" spans="1:7" x14ac:dyDescent="0.3">
      <c r="A16" s="49" t="s">
        <v>6</v>
      </c>
      <c r="B16" s="52">
        <f>COUNTIF('Grille d''audit'!$B$4:$AE$23,'Annexe balance BR défavorable'!$A16)</f>
        <v>0</v>
      </c>
      <c r="C16" s="53" t="e">
        <f>$B16/Résultats!$B$5</f>
        <v>#DIV/0!</v>
      </c>
      <c r="E16" s="49" t="s">
        <v>173</v>
      </c>
      <c r="F16" s="52">
        <f>COUNTIF('Grille d''audit'!$B$4:$AE$23,'Annexe balance BR défavorable'!$E16)</f>
        <v>0</v>
      </c>
      <c r="G16" s="53" t="e">
        <f>$F16/Résultats!$B$5</f>
        <v>#DIV/0!</v>
      </c>
    </row>
    <row r="17" spans="1:7" s="15" customFormat="1" ht="14.25" x14ac:dyDescent="0.25">
      <c r="A17" s="49" t="s">
        <v>71</v>
      </c>
      <c r="B17" s="52">
        <f>COUNTIF('Grille d''audit'!$B$4:$AE$23,'Annexe balance BR défavorable'!$A17)</f>
        <v>0</v>
      </c>
      <c r="C17" s="53" t="e">
        <f>$B17/Résultats!$B$5</f>
        <v>#DIV/0!</v>
      </c>
      <c r="E17" s="49" t="s">
        <v>44</v>
      </c>
      <c r="F17" s="52">
        <f>COUNTIF('Grille d''audit'!$B$4:$AE$23,'Annexe balance BR défavorable'!$E17)</f>
        <v>0</v>
      </c>
      <c r="G17" s="53" t="e">
        <f>$F17/Résultats!$B$5</f>
        <v>#DIV/0!</v>
      </c>
    </row>
    <row r="18" spans="1:7" s="15" customFormat="1" ht="14.25" x14ac:dyDescent="0.25">
      <c r="A18" s="49" t="s">
        <v>141</v>
      </c>
      <c r="B18" s="52">
        <f>COUNTIF('Grille d''audit'!$B$4:$AE$23,'Annexe balance BR défavorable'!$A18)</f>
        <v>0</v>
      </c>
      <c r="C18" s="53" t="e">
        <f>$B18/Résultats!$B$5</f>
        <v>#DIV/0!</v>
      </c>
      <c r="E18" s="49" t="s">
        <v>184</v>
      </c>
      <c r="F18" s="52">
        <f>COUNTIF('Grille d''audit'!$B$4:$AE$23,'Annexe balance BR défavorable'!$E18)</f>
        <v>0</v>
      </c>
      <c r="G18" s="53" t="e">
        <f>$F18/Résultats!$B$5</f>
        <v>#DIV/0!</v>
      </c>
    </row>
    <row r="19" spans="1:7" s="15" customFormat="1" ht="14.25" x14ac:dyDescent="0.25">
      <c r="A19" s="49" t="s">
        <v>117</v>
      </c>
      <c r="B19" s="52">
        <f>COUNTIF('Grille d''audit'!$B$4:$AE$23,'Annexe balance BR défavorable'!$A19)</f>
        <v>0</v>
      </c>
      <c r="C19" s="53" t="e">
        <f>$B19/Résultats!$B$5</f>
        <v>#DIV/0!</v>
      </c>
      <c r="E19" s="49" t="s">
        <v>168</v>
      </c>
      <c r="F19" s="52">
        <f>COUNTIF('Grille d''audit'!$B$4:$AE$23,'Annexe balance BR défavorable'!$E19)</f>
        <v>0</v>
      </c>
      <c r="G19" s="53" t="e">
        <f>$F19/Résultats!$B$5</f>
        <v>#DIV/0!</v>
      </c>
    </row>
    <row r="20" spans="1:7" s="15" customFormat="1" ht="14.25" x14ac:dyDescent="0.25">
      <c r="A20" s="49" t="s">
        <v>72</v>
      </c>
      <c r="B20" s="52">
        <f>COUNTIF('Grille d''audit'!$B$4:$AE$23,'Annexe balance BR défavorable'!$A20)</f>
        <v>0</v>
      </c>
      <c r="C20" s="53" t="e">
        <f>$B20/Résultats!$B$5</f>
        <v>#DIV/0!</v>
      </c>
      <c r="E20" s="49" t="s">
        <v>195</v>
      </c>
      <c r="F20" s="52">
        <f>COUNTIF('Grille d''audit'!$B$4:$AE$23,'Annexe balance BR défavorable'!$E20)</f>
        <v>0</v>
      </c>
      <c r="G20" s="53" t="e">
        <f>$F20/Résultats!$B$5</f>
        <v>#DIV/0!</v>
      </c>
    </row>
    <row r="21" spans="1:7" s="15" customFormat="1" ht="14.25" x14ac:dyDescent="0.25">
      <c r="A21" s="49" t="s">
        <v>118</v>
      </c>
      <c r="B21" s="52">
        <f>COUNTIF('Grille d''audit'!$B$4:$AE$23,'Annexe balance BR défavorable'!$A21)</f>
        <v>0</v>
      </c>
      <c r="C21" s="53" t="e">
        <f>$B21/Résultats!$B$5</f>
        <v>#DIV/0!</v>
      </c>
      <c r="E21" s="49" t="s">
        <v>196</v>
      </c>
      <c r="F21" s="52">
        <f>COUNTIF('Grille d''audit'!$B$4:$AE$23,'Annexe balance BR défavorable'!$E21)</f>
        <v>0</v>
      </c>
      <c r="G21" s="53" t="e">
        <f>$F21/Résultats!$B$5</f>
        <v>#DIV/0!</v>
      </c>
    </row>
    <row r="22" spans="1:7" s="15" customFormat="1" ht="14.25" x14ac:dyDescent="0.25">
      <c r="A22" s="49" t="s">
        <v>142</v>
      </c>
      <c r="B22" s="52">
        <f>COUNTIF('Grille d''audit'!$B$4:$AE$23,'Annexe balance BR défavorable'!$A22)</f>
        <v>0</v>
      </c>
      <c r="C22" s="53" t="e">
        <f>$B22/Résultats!$B$5</f>
        <v>#DIV/0!</v>
      </c>
      <c r="E22" s="49" t="s">
        <v>174</v>
      </c>
      <c r="F22" s="52">
        <f>COUNTIF('Grille d''audit'!$B$4:$AE$23,'Annexe balance BR défavorable'!$E22)</f>
        <v>0</v>
      </c>
      <c r="G22" s="53" t="e">
        <f>$F22/Résultats!$B$5</f>
        <v>#DIV/0!</v>
      </c>
    </row>
    <row r="23" spans="1:7" s="15" customFormat="1" ht="14.25" x14ac:dyDescent="0.25">
      <c r="A23" s="49" t="s">
        <v>7</v>
      </c>
      <c r="B23" s="52">
        <f>COUNTIF('Grille d''audit'!$B$4:$AE$23,'Annexe balance BR défavorable'!$A23)</f>
        <v>0</v>
      </c>
      <c r="C23" s="53" t="e">
        <f>$B23/Résultats!$B$5</f>
        <v>#DIV/0!</v>
      </c>
      <c r="E23" s="49" t="s">
        <v>176</v>
      </c>
      <c r="F23" s="52">
        <f>COUNTIF('Grille d''audit'!$B$4:$AE$23,'Annexe balance BR défavorable'!$E23)</f>
        <v>0</v>
      </c>
      <c r="G23" s="53" t="e">
        <f>$F23/Résultats!$B$5</f>
        <v>#DIV/0!</v>
      </c>
    </row>
    <row r="24" spans="1:7" s="15" customFormat="1" ht="14.25" x14ac:dyDescent="0.25">
      <c r="A24" s="49" t="s">
        <v>8</v>
      </c>
      <c r="B24" s="52">
        <f>COUNTIF('Grille d''audit'!$B$4:$AE$23,'Annexe balance BR défavorable'!$A24)</f>
        <v>0</v>
      </c>
      <c r="C24" s="53" t="e">
        <f>$B24/Résultats!$B$5</f>
        <v>#DIV/0!</v>
      </c>
      <c r="E24" s="49" t="s">
        <v>177</v>
      </c>
      <c r="F24" s="52">
        <f>COUNTIF('Grille d''audit'!$B$4:$AE$23,'Annexe balance BR défavorable'!$E24)</f>
        <v>0</v>
      </c>
      <c r="G24" s="53" t="e">
        <f>$F24/Résultats!$B$5</f>
        <v>#DIV/0!</v>
      </c>
    </row>
    <row r="25" spans="1:7" s="15" customFormat="1" ht="14.25" x14ac:dyDescent="0.25">
      <c r="A25" s="49" t="s">
        <v>9</v>
      </c>
      <c r="B25" s="52">
        <f>COUNTIF('Grille d''audit'!$B$4:$AE$23,'Annexe balance BR défavorable'!$A25)</f>
        <v>0</v>
      </c>
      <c r="C25" s="53" t="e">
        <f>$B25/Résultats!$B$5</f>
        <v>#DIV/0!</v>
      </c>
      <c r="E25" s="49" t="s">
        <v>178</v>
      </c>
      <c r="F25" s="52">
        <f>COUNTIF('Grille d''audit'!$B$4:$AE$23,'Annexe balance BR défavorable'!$E25)</f>
        <v>0</v>
      </c>
      <c r="G25" s="53" t="e">
        <f>$F25/Résultats!$B$5</f>
        <v>#DIV/0!</v>
      </c>
    </row>
    <row r="26" spans="1:7" s="15" customFormat="1" ht="14.25" x14ac:dyDescent="0.25">
      <c r="A26" s="49" t="s">
        <v>73</v>
      </c>
      <c r="B26" s="52">
        <f>COUNTIF('Grille d''audit'!$B$4:$AE$23,'Annexe balance BR défavorable'!$A26)</f>
        <v>0</v>
      </c>
      <c r="C26" s="53" t="e">
        <f>$B26/Résultats!$B$5</f>
        <v>#DIV/0!</v>
      </c>
      <c r="E26" s="49" t="s">
        <v>179</v>
      </c>
      <c r="F26" s="52">
        <f>COUNTIF('Grille d''audit'!$B$4:$AE$23,'Annexe balance BR défavorable'!$E26)</f>
        <v>0</v>
      </c>
      <c r="G26" s="53" t="e">
        <f>$F26/Résultats!$B$5</f>
        <v>#DIV/0!</v>
      </c>
    </row>
    <row r="27" spans="1:7" s="15" customFormat="1" ht="14.25" x14ac:dyDescent="0.25">
      <c r="A27" s="49" t="s">
        <v>10</v>
      </c>
      <c r="B27" s="52">
        <f>COUNTIF('Grille d''audit'!$B$4:$AE$23,'Annexe balance BR défavorable'!$A27)</f>
        <v>0</v>
      </c>
      <c r="C27" s="53" t="e">
        <f>$B27/Résultats!$B$5</f>
        <v>#DIV/0!</v>
      </c>
      <c r="E27" s="49" t="s">
        <v>183</v>
      </c>
      <c r="F27" s="52">
        <f>COUNTIF('Grille d''audit'!$B$4:$AE$23,'Annexe balance BR défavorable'!$E27)</f>
        <v>0</v>
      </c>
      <c r="G27" s="53" t="e">
        <f>$F27/Résultats!$B$5</f>
        <v>#DIV/0!</v>
      </c>
    </row>
    <row r="28" spans="1:7" s="15" customFormat="1" ht="14.25" x14ac:dyDescent="0.25">
      <c r="A28" s="49" t="s">
        <v>11</v>
      </c>
      <c r="B28" s="52">
        <f>COUNTIF('Grille d''audit'!$B$4:$AE$23,'Annexe balance BR défavorable'!$A28)</f>
        <v>0</v>
      </c>
      <c r="C28" s="53" t="e">
        <f>$B28/Résultats!$B$5</f>
        <v>#DIV/0!</v>
      </c>
      <c r="E28" s="49" t="s">
        <v>180</v>
      </c>
      <c r="F28" s="52">
        <f>COUNTIF('Grille d''audit'!$B$4:$AE$23,'Annexe balance BR défavorable'!$E28)</f>
        <v>0</v>
      </c>
      <c r="G28" s="53" t="e">
        <f>$F28/Résultats!$B$5</f>
        <v>#DIV/0!</v>
      </c>
    </row>
    <row r="29" spans="1:7" s="15" customFormat="1" ht="14.25" x14ac:dyDescent="0.25">
      <c r="A29" s="49" t="s">
        <v>143</v>
      </c>
      <c r="B29" s="52">
        <f>COUNTIF('Grille d''audit'!$B$4:$AE$23,'Annexe balance BR défavorable'!$A29)</f>
        <v>0</v>
      </c>
      <c r="C29" s="53" t="e">
        <f>$B29/Résultats!$B$5</f>
        <v>#DIV/0!</v>
      </c>
      <c r="E29" s="49" t="s">
        <v>327</v>
      </c>
      <c r="F29" s="52">
        <f>COUNTIF('Grille d''audit'!$B$4:$AE$23,'Annexe balance BR défavorable'!$E29)</f>
        <v>0</v>
      </c>
      <c r="G29" s="53" t="e">
        <f>$F29/Résultats!$B$5</f>
        <v>#DIV/0!</v>
      </c>
    </row>
    <row r="30" spans="1:7" s="15" customFormat="1" ht="14.25" x14ac:dyDescent="0.25">
      <c r="A30" s="49" t="s">
        <v>74</v>
      </c>
      <c r="B30" s="52">
        <f>COUNTIF('Grille d''audit'!$B$4:$AE$23,'Annexe balance BR défavorable'!$A30)</f>
        <v>0</v>
      </c>
      <c r="C30" s="53" t="e">
        <f>$B30/Résultats!$B$5</f>
        <v>#DIV/0!</v>
      </c>
      <c r="E30" s="49" t="s">
        <v>39</v>
      </c>
      <c r="F30" s="52">
        <f>COUNTIF('Grille d''audit'!$B$4:$AE$23,'Annexe balance BR défavorable'!$E30)</f>
        <v>0</v>
      </c>
      <c r="G30" s="53" t="e">
        <f>$F30/Résultats!$B$5</f>
        <v>#DIV/0!</v>
      </c>
    </row>
    <row r="31" spans="1:7" s="15" customFormat="1" ht="14.25" x14ac:dyDescent="0.25">
      <c r="A31" s="49" t="s">
        <v>75</v>
      </c>
      <c r="B31" s="52">
        <f>COUNTIF('Grille d''audit'!$B$4:$AE$23,'Annexe balance BR défavorable'!$A31)</f>
        <v>0</v>
      </c>
      <c r="C31" s="53" t="e">
        <f>$B31/Résultats!$B$5</f>
        <v>#DIV/0!</v>
      </c>
      <c r="E31" s="49" t="s">
        <v>187</v>
      </c>
      <c r="F31" s="52">
        <f>COUNTIF('Grille d''audit'!$B$4:$AE$23,'Annexe balance BR défavorable'!$E31)</f>
        <v>0</v>
      </c>
      <c r="G31" s="53" t="e">
        <f>$F31/Résultats!$B$5</f>
        <v>#DIV/0!</v>
      </c>
    </row>
    <row r="32" spans="1:7" s="15" customFormat="1" ht="14.25" x14ac:dyDescent="0.25">
      <c r="A32" s="49" t="s">
        <v>119</v>
      </c>
      <c r="B32" s="52">
        <f>COUNTIF('Grille d''audit'!$B$4:$AE$23,'Annexe balance BR défavorable'!$A32)</f>
        <v>0</v>
      </c>
      <c r="C32" s="53" t="e">
        <f>$B32/Résultats!$B$5</f>
        <v>#DIV/0!</v>
      </c>
      <c r="E32" s="49" t="s">
        <v>47</v>
      </c>
      <c r="F32" s="52">
        <f>COUNTIF('Grille d''audit'!$B$4:$AE$23,'Annexe balance BR défavorable'!$E32)</f>
        <v>0</v>
      </c>
      <c r="G32" s="53" t="e">
        <f>$F32/Résultats!$B$5</f>
        <v>#DIV/0!</v>
      </c>
    </row>
    <row r="33" spans="1:7" s="15" customFormat="1" ht="14.25" x14ac:dyDescent="0.25">
      <c r="A33" s="49" t="s">
        <v>382</v>
      </c>
      <c r="B33" s="52">
        <f>COUNTIF('Grille d''audit'!$B$4:$AE$23,'Annexe balance BR défavorable'!$A33)</f>
        <v>0</v>
      </c>
      <c r="C33" s="53" t="e">
        <f>$B33/Résultats!$B$5</f>
        <v>#DIV/0!</v>
      </c>
      <c r="E33" s="49" t="s">
        <v>90</v>
      </c>
      <c r="F33" s="52">
        <f>COUNTIF('Grille d''audit'!$B$4:$AE$23,'Annexe balance BR défavorable'!$E33)</f>
        <v>0</v>
      </c>
      <c r="G33" s="53" t="e">
        <f>$F33/Résultats!$B$5</f>
        <v>#DIV/0!</v>
      </c>
    </row>
    <row r="34" spans="1:7" s="15" customFormat="1" ht="14.25" x14ac:dyDescent="0.25">
      <c r="A34" s="49" t="s">
        <v>76</v>
      </c>
      <c r="B34" s="52">
        <f>COUNTIF('Grille d''audit'!$B$4:$AE$23,'Annexe balance BR défavorable'!$A34)</f>
        <v>0</v>
      </c>
      <c r="C34" s="53" t="e">
        <f>$B34/Résultats!$B$5</f>
        <v>#DIV/0!</v>
      </c>
      <c r="E34" s="49" t="s">
        <v>324</v>
      </c>
      <c r="F34" s="52">
        <f>COUNTIF('Grille d''audit'!$B$4:$AE$23,'Annexe balance BR défavorable'!$E34)</f>
        <v>0</v>
      </c>
      <c r="G34" s="53" t="e">
        <f>$F34/Résultats!$B$5</f>
        <v>#DIV/0!</v>
      </c>
    </row>
    <row r="35" spans="1:7" s="15" customFormat="1" ht="14.25" x14ac:dyDescent="0.25">
      <c r="A35" s="49" t="s">
        <v>12</v>
      </c>
      <c r="B35" s="52">
        <f>COUNTIF('Grille d''audit'!$B$4:$AE$23,'Annexe balance BR défavorable'!$A35)</f>
        <v>0</v>
      </c>
      <c r="C35" s="53" t="e">
        <f>$B35/Résultats!$B$5</f>
        <v>#DIV/0!</v>
      </c>
      <c r="E35" s="49" t="s">
        <v>199</v>
      </c>
      <c r="F35" s="52">
        <f>COUNTIF('Grille d''audit'!$B$4:$AE$23,'Annexe balance BR défavorable'!$E35)</f>
        <v>0</v>
      </c>
      <c r="G35" s="53" t="e">
        <f>$F35/Résultats!$B$5</f>
        <v>#DIV/0!</v>
      </c>
    </row>
    <row r="36" spans="1:7" s="15" customFormat="1" ht="14.25" x14ac:dyDescent="0.25">
      <c r="A36" s="49" t="s">
        <v>383</v>
      </c>
      <c r="B36" s="52">
        <f>COUNTIF('Grille d''audit'!$B$4:$AE$23,'Annexe balance BR défavorable'!$A36)</f>
        <v>0</v>
      </c>
      <c r="C36" s="53" t="e">
        <f>$B36/Résultats!$B$5</f>
        <v>#DIV/0!</v>
      </c>
      <c r="E36" s="49" t="s">
        <v>167</v>
      </c>
      <c r="F36" s="52">
        <f>COUNTIF('Grille d''audit'!$B$4:$AE$23,'Annexe balance BR défavorable'!$E36)</f>
        <v>0</v>
      </c>
      <c r="G36" s="53" t="e">
        <f>$F36/Résultats!$B$5</f>
        <v>#DIV/0!</v>
      </c>
    </row>
    <row r="37" spans="1:7" s="15" customFormat="1" ht="14.25" x14ac:dyDescent="0.25">
      <c r="A37" s="49" t="s">
        <v>42</v>
      </c>
      <c r="B37" s="52">
        <f>COUNTIF('Grille d''audit'!$B$4:$AE$23,'Annexe balance BR défavorable'!$A37)</f>
        <v>0</v>
      </c>
      <c r="C37" s="53" t="e">
        <f>$B37/Résultats!$B$5</f>
        <v>#DIV/0!</v>
      </c>
      <c r="E37" s="49" t="s">
        <v>165</v>
      </c>
      <c r="F37" s="52">
        <f>COUNTIF('Grille d''audit'!$B$4:$AE$23,'Annexe balance BR défavorable'!$E37)</f>
        <v>0</v>
      </c>
      <c r="G37" s="53" t="e">
        <f>$F37/Résultats!$B$5</f>
        <v>#DIV/0!</v>
      </c>
    </row>
    <row r="38" spans="1:7" s="15" customFormat="1" ht="14.25" x14ac:dyDescent="0.25">
      <c r="A38" s="49" t="s">
        <v>384</v>
      </c>
      <c r="B38" s="52">
        <f>COUNTIF('Grille d''audit'!$B$4:$AE$23,'Annexe balance BR défavorable'!$A38)</f>
        <v>0</v>
      </c>
      <c r="C38" s="53" t="e">
        <f>$B38/Résultats!$B$5</f>
        <v>#DIV/0!</v>
      </c>
      <c r="E38" s="49" t="s">
        <v>190</v>
      </c>
      <c r="F38" s="52">
        <f>COUNTIF('Grille d''audit'!$B$4:$AE$23,'Annexe balance BR défavorable'!$E38)</f>
        <v>0</v>
      </c>
      <c r="G38" s="53" t="e">
        <f>$F38/Résultats!$B$5</f>
        <v>#DIV/0!</v>
      </c>
    </row>
    <row r="39" spans="1:7" s="15" customFormat="1" ht="14.25" x14ac:dyDescent="0.25">
      <c r="A39" s="49" t="s">
        <v>43</v>
      </c>
      <c r="B39" s="52">
        <f>COUNTIF('Grille d''audit'!$B$4:$AE$23,'Annexe balance BR défavorable'!$A39)</f>
        <v>0</v>
      </c>
      <c r="C39" s="53" t="e">
        <f>$B39/Résultats!$B$5</f>
        <v>#DIV/0!</v>
      </c>
      <c r="E39" s="49" t="s">
        <v>188</v>
      </c>
      <c r="F39" s="52">
        <f>COUNTIF('Grille d''audit'!$B$4:$AE$23,'Annexe balance BR défavorable'!$E39)</f>
        <v>0</v>
      </c>
      <c r="G39" s="53" t="e">
        <f>$F39/Résultats!$B$5</f>
        <v>#DIV/0!</v>
      </c>
    </row>
    <row r="40" spans="1:7" s="15" customFormat="1" ht="14.25" x14ac:dyDescent="0.25">
      <c r="A40" s="49" t="s">
        <v>13</v>
      </c>
      <c r="B40" s="52">
        <f>COUNTIF('Grille d''audit'!$B$4:$AE$23,'Annexe balance BR défavorable'!$A40)</f>
        <v>0</v>
      </c>
      <c r="C40" s="53" t="e">
        <f>$B40/Résultats!$B$5</f>
        <v>#DIV/0!</v>
      </c>
      <c r="E40" s="49" t="s">
        <v>197</v>
      </c>
      <c r="F40" s="52">
        <f>COUNTIF('Grille d''audit'!$B$4:$AE$23,'Annexe balance BR défavorable'!$E40)</f>
        <v>0</v>
      </c>
      <c r="G40" s="53" t="e">
        <f>$F40/Résultats!$B$5</f>
        <v>#DIV/0!</v>
      </c>
    </row>
    <row r="41" spans="1:7" s="15" customFormat="1" ht="14.25" x14ac:dyDescent="0.25">
      <c r="A41" s="49" t="s">
        <v>121</v>
      </c>
      <c r="B41" s="52">
        <f>COUNTIF('Grille d''audit'!$B$4:$AE$23,'Annexe balance BR défavorable'!$A41)</f>
        <v>0</v>
      </c>
      <c r="C41" s="53" t="e">
        <f>$B41/Résultats!$B$5</f>
        <v>#DIV/0!</v>
      </c>
      <c r="E41" s="49" t="s">
        <v>181</v>
      </c>
      <c r="F41" s="52">
        <f>COUNTIF('Grille d''audit'!$B$4:$AE$23,'Annexe balance BR défavorable'!$E41)</f>
        <v>0</v>
      </c>
      <c r="G41" s="53" t="e">
        <f>$F41/Résultats!$B$5</f>
        <v>#DIV/0!</v>
      </c>
    </row>
    <row r="42" spans="1:7" s="15" customFormat="1" ht="14.25" x14ac:dyDescent="0.25">
      <c r="A42" s="49" t="s">
        <v>14</v>
      </c>
      <c r="B42" s="52">
        <f>COUNTIF('Grille d''audit'!$B$4:$AE$23,'Annexe balance BR défavorable'!$A42)</f>
        <v>0</v>
      </c>
      <c r="C42" s="53" t="e">
        <f>$B42/Résultats!$B$5</f>
        <v>#DIV/0!</v>
      </c>
      <c r="E42" s="49" t="s">
        <v>198</v>
      </c>
      <c r="F42" s="52">
        <f>COUNTIF('Grille d''audit'!$B$4:$AE$23,'Annexe balance BR défavorable'!$E42)</f>
        <v>0</v>
      </c>
      <c r="G42" s="53" t="e">
        <f>$F42/Résultats!$B$5</f>
        <v>#DIV/0!</v>
      </c>
    </row>
    <row r="43" spans="1:7" s="15" customFormat="1" ht="14.25" x14ac:dyDescent="0.25">
      <c r="A43" s="49" t="s">
        <v>15</v>
      </c>
      <c r="B43" s="52">
        <f>COUNTIF('Grille d''audit'!$B$4:$AE$23,'Annexe balance BR défavorable'!$A43)</f>
        <v>0</v>
      </c>
      <c r="C43" s="53" t="e">
        <f>$B43/Résultats!$B$5</f>
        <v>#DIV/0!</v>
      </c>
      <c r="E43" s="49" t="s">
        <v>192</v>
      </c>
      <c r="F43" s="52">
        <f>COUNTIF('Grille d''audit'!$B$4:$AE$23,'Annexe balance BR défavorable'!$E43)</f>
        <v>0</v>
      </c>
      <c r="G43" s="53" t="e">
        <f>$F43/Résultats!$B$5</f>
        <v>#DIV/0!</v>
      </c>
    </row>
    <row r="44" spans="1:7" s="15" customFormat="1" ht="14.25" x14ac:dyDescent="0.25">
      <c r="A44" s="49" t="s">
        <v>16</v>
      </c>
      <c r="B44" s="52">
        <f>COUNTIF('Grille d''audit'!$B$4:$AE$23,'Annexe balance BR défavorable'!$A44)</f>
        <v>0</v>
      </c>
      <c r="C44" s="53" t="e">
        <f>$B44/Résultats!$B$5</f>
        <v>#DIV/0!</v>
      </c>
      <c r="E44" s="49" t="s">
        <v>98</v>
      </c>
      <c r="F44" s="52">
        <f>COUNTIF('Grille d''audit'!$B$4:$AE$23,'Annexe balance BR défavorable'!$E44)</f>
        <v>0</v>
      </c>
      <c r="G44" s="53" t="e">
        <f>$F44/Résultats!$B$5</f>
        <v>#DIV/0!</v>
      </c>
    </row>
    <row r="45" spans="1:7" s="15" customFormat="1" ht="14.25" x14ac:dyDescent="0.25">
      <c r="A45" s="49" t="s">
        <v>17</v>
      </c>
      <c r="B45" s="52">
        <f>COUNTIF('Grille d''audit'!$B$4:$AE$23,'Annexe balance BR défavorable'!$A45)</f>
        <v>0</v>
      </c>
      <c r="C45" s="53" t="e">
        <f>$B45/Résultats!$B$5</f>
        <v>#DIV/0!</v>
      </c>
      <c r="E45" s="49" t="s">
        <v>171</v>
      </c>
      <c r="F45" s="52">
        <f>COUNTIF('Grille d''audit'!$B$4:$AE$23,'Annexe balance BR défavorable'!$E45)</f>
        <v>0</v>
      </c>
      <c r="G45" s="53" t="e">
        <f>$F45/Résultats!$B$5</f>
        <v>#DIV/0!</v>
      </c>
    </row>
    <row r="46" spans="1:7" s="15" customFormat="1" ht="14.25" x14ac:dyDescent="0.25">
      <c r="A46" s="49" t="s">
        <v>18</v>
      </c>
      <c r="B46" s="52">
        <f>COUNTIF('Grille d''audit'!$B$4:$AE$23,'Annexe balance BR défavorable'!$A46)</f>
        <v>0</v>
      </c>
      <c r="C46" s="53" t="e">
        <f>$B46/Résultats!$B$5</f>
        <v>#DIV/0!</v>
      </c>
      <c r="E46" s="49" t="s">
        <v>189</v>
      </c>
      <c r="F46" s="52">
        <f>COUNTIF('Grille d''audit'!$B$4:$AE$23,'Annexe balance BR défavorable'!$E46)</f>
        <v>0</v>
      </c>
      <c r="G46" s="53" t="e">
        <f>$F46/Résultats!$B$5</f>
        <v>#DIV/0!</v>
      </c>
    </row>
    <row r="47" spans="1:7" s="15" customFormat="1" ht="14.25" x14ac:dyDescent="0.25">
      <c r="A47" s="49" t="s">
        <v>77</v>
      </c>
      <c r="B47" s="52">
        <f>COUNTIF('Grille d''audit'!$B$4:$AE$23,'Annexe balance BR défavorable'!$A47)</f>
        <v>0</v>
      </c>
      <c r="C47" s="53" t="e">
        <f>$B47/Résultats!$B$5</f>
        <v>#DIV/0!</v>
      </c>
      <c r="E47" s="49" t="s">
        <v>169</v>
      </c>
      <c r="F47" s="52">
        <f>COUNTIF('Grille d''audit'!$B$4:$AE$23,'Annexe balance BR défavorable'!$E47)</f>
        <v>0</v>
      </c>
      <c r="G47" s="53" t="e">
        <f>$F47/Résultats!$B$5</f>
        <v>#DIV/0!</v>
      </c>
    </row>
    <row r="48" spans="1:7" s="15" customFormat="1" ht="14.25" x14ac:dyDescent="0.25">
      <c r="A48" s="49" t="s">
        <v>19</v>
      </c>
      <c r="B48" s="52">
        <f>COUNTIF('Grille d''audit'!$B$4:$AE$23,'Annexe balance BR défavorable'!$A48)</f>
        <v>0</v>
      </c>
      <c r="C48" s="53" t="e">
        <f>$B48/Résultats!$B$5</f>
        <v>#DIV/0!</v>
      </c>
      <c r="E48" s="49" t="s">
        <v>328</v>
      </c>
      <c r="F48" s="52">
        <f>COUNTIF('Grille d''audit'!$B$4:$AE$23,'Annexe balance BR défavorable'!$E48)</f>
        <v>0</v>
      </c>
      <c r="G48" s="53" t="e">
        <f>$F48/Résultats!$B$5</f>
        <v>#DIV/0!</v>
      </c>
    </row>
    <row r="49" spans="1:7" s="15" customFormat="1" ht="14.25" x14ac:dyDescent="0.25">
      <c r="A49" s="49" t="s">
        <v>110</v>
      </c>
      <c r="B49" s="52">
        <f>COUNTIF('Grille d''audit'!$B$4:$AE$23,'Annexe balance BR défavorable'!$A49)</f>
        <v>0</v>
      </c>
      <c r="C49" s="53" t="e">
        <f>$B49/Résultats!$B$5</f>
        <v>#DIV/0!</v>
      </c>
      <c r="E49" s="49" t="s">
        <v>325</v>
      </c>
      <c r="F49" s="52">
        <f>COUNTIF('Grille d''audit'!$B$4:$AE$23,'Annexe balance BR défavorable'!$E49)</f>
        <v>0</v>
      </c>
      <c r="G49" s="53" t="e">
        <f>$F49/Résultats!$B$5</f>
        <v>#DIV/0!</v>
      </c>
    </row>
    <row r="50" spans="1:7" s="15" customFormat="1" ht="14.25" x14ac:dyDescent="0.25">
      <c r="A50" s="49" t="s">
        <v>156</v>
      </c>
      <c r="B50" s="52">
        <f>COUNTIF('Grille d''audit'!$B$4:$AE$23,'Annexe balance BR défavorable'!$A50)</f>
        <v>0</v>
      </c>
      <c r="C50" s="53" t="e">
        <f>$B50/Résultats!$B$5</f>
        <v>#DIV/0!</v>
      </c>
      <c r="E50" s="49" t="s">
        <v>193</v>
      </c>
      <c r="F50" s="52">
        <f>COUNTIF('Grille d''audit'!$B$4:$AE$23,'Annexe balance BR défavorable'!$E50)</f>
        <v>0</v>
      </c>
      <c r="G50" s="53" t="e">
        <f>$F50/Résultats!$B$5</f>
        <v>#DIV/0!</v>
      </c>
    </row>
    <row r="51" spans="1:7" s="15" customFormat="1" ht="14.25" x14ac:dyDescent="0.25">
      <c r="A51" s="49" t="s">
        <v>20</v>
      </c>
      <c r="B51" s="52">
        <f>COUNTIF('Grille d''audit'!$B$4:$AE$23,'Annexe balance BR défavorable'!$A51)</f>
        <v>0</v>
      </c>
      <c r="C51" s="53" t="e">
        <f>$B51/Résultats!$B$5</f>
        <v>#DIV/0!</v>
      </c>
      <c r="E51" s="49" t="s">
        <v>194</v>
      </c>
      <c r="F51" s="52">
        <f>COUNTIF('Grille d''audit'!$B$4:$AE$23,'Annexe balance BR défavorable'!$E51)</f>
        <v>0</v>
      </c>
      <c r="G51" s="53" t="e">
        <f>$F51/Résultats!$B$5</f>
        <v>#DIV/0!</v>
      </c>
    </row>
    <row r="52" spans="1:7" s="15" customFormat="1" ht="14.25" x14ac:dyDescent="0.25">
      <c r="A52" s="49" t="s">
        <v>21</v>
      </c>
      <c r="B52" s="52">
        <f>COUNTIF('Grille d''audit'!$B$4:$AE$23,'Annexe balance BR défavorable'!$A52)</f>
        <v>0</v>
      </c>
      <c r="C52" s="53" t="e">
        <f>$B52/Résultats!$B$5</f>
        <v>#DIV/0!</v>
      </c>
      <c r="E52" s="49" t="s">
        <v>175</v>
      </c>
      <c r="F52" s="52">
        <f>COUNTIF('Grille d''audit'!$B$4:$AE$23,'Annexe balance BR défavorable'!$E52)</f>
        <v>0</v>
      </c>
      <c r="G52" s="53" t="e">
        <f>$F52/Résultats!$B$5</f>
        <v>#DIV/0!</v>
      </c>
    </row>
    <row r="53" spans="1:7" s="15" customFormat="1" ht="14.25" x14ac:dyDescent="0.25">
      <c r="A53" s="49" t="s">
        <v>22</v>
      </c>
      <c r="B53" s="52">
        <f>COUNTIF('Grille d''audit'!$B$4:$AE$23,'Annexe balance BR défavorable'!$A53)</f>
        <v>0</v>
      </c>
      <c r="C53" s="53" t="e">
        <f>$B53/Résultats!$B$5</f>
        <v>#DIV/0!</v>
      </c>
      <c r="E53" s="49" t="s">
        <v>185</v>
      </c>
      <c r="F53" s="52">
        <f>COUNTIF('Grille d''audit'!$B$4:$AE$23,'Annexe balance BR défavorable'!$E53)</f>
        <v>0</v>
      </c>
      <c r="G53" s="53" t="e">
        <f>$F53/Résultats!$B$5</f>
        <v>#DIV/0!</v>
      </c>
    </row>
    <row r="54" spans="1:7" s="15" customFormat="1" ht="14.25" x14ac:dyDescent="0.25">
      <c r="A54" s="49" t="s">
        <v>78</v>
      </c>
      <c r="B54" s="52">
        <f>COUNTIF('Grille d''audit'!$B$4:$AE$23,'Annexe balance BR défavorable'!$A54)</f>
        <v>0</v>
      </c>
      <c r="C54" s="53" t="e">
        <f>$B54/Résultats!$B$5</f>
        <v>#DIV/0!</v>
      </c>
      <c r="E54" s="49" t="s">
        <v>182</v>
      </c>
      <c r="F54" s="52">
        <f>COUNTIF('Grille d''audit'!$B$4:$AE$23,'Annexe balance BR défavorable'!$E54)</f>
        <v>0</v>
      </c>
      <c r="G54" s="53" t="e">
        <f>$F54/Résultats!$B$5</f>
        <v>#DIV/0!</v>
      </c>
    </row>
    <row r="55" spans="1:7" s="15" customFormat="1" ht="14.25" x14ac:dyDescent="0.25">
      <c r="A55" s="49" t="s">
        <v>122</v>
      </c>
      <c r="B55" s="52">
        <f>COUNTIF('Grille d''audit'!$B$4:$AE$23,'Annexe balance BR défavorable'!$A55)</f>
        <v>0</v>
      </c>
      <c r="C55" s="53" t="e">
        <f>$B55/Résultats!$B$5</f>
        <v>#DIV/0!</v>
      </c>
      <c r="E55" s="49" t="s">
        <v>172</v>
      </c>
      <c r="F55" s="52">
        <f>COUNTIF('Grille d''audit'!$B$4:$AE$23,'Annexe balance BR défavorable'!$E55)</f>
        <v>0</v>
      </c>
      <c r="G55" s="53" t="e">
        <f>$F55/Résultats!$B$5</f>
        <v>#DIV/0!</v>
      </c>
    </row>
    <row r="56" spans="1:7" s="15" customFormat="1" ht="14.25" x14ac:dyDescent="0.25">
      <c r="A56" s="49" t="s">
        <v>23</v>
      </c>
      <c r="B56" s="52">
        <f>COUNTIF('Grille d''audit'!$B$4:$AE$23,'Annexe balance BR défavorable'!$A56)</f>
        <v>0</v>
      </c>
      <c r="C56" s="53" t="e">
        <f>$B56/Résultats!$B$5</f>
        <v>#DIV/0!</v>
      </c>
      <c r="E56" s="49" t="s">
        <v>326</v>
      </c>
      <c r="F56" s="52">
        <f>COUNTIF('Grille d''audit'!$B$4:$AE$23,'Annexe balance BR défavorable'!$E56)</f>
        <v>0</v>
      </c>
      <c r="G56" s="53" t="e">
        <f>$F56/Résultats!$B$5</f>
        <v>#DIV/0!</v>
      </c>
    </row>
    <row r="57" spans="1:7" s="15" customFormat="1" ht="14.25" x14ac:dyDescent="0.25">
      <c r="A57" s="49" t="s">
        <v>24</v>
      </c>
      <c r="B57" s="52">
        <f>COUNTIF('Grille d''audit'!$B$4:$AE$23,'Annexe balance BR défavorable'!$A57)</f>
        <v>0</v>
      </c>
      <c r="C57" s="53" t="e">
        <f>$B57/Résultats!$B$5</f>
        <v>#DIV/0!</v>
      </c>
      <c r="E57" s="49" t="s">
        <v>170</v>
      </c>
      <c r="F57" s="52">
        <f>COUNTIF('Grille d''audit'!$B$4:$AE$23,'Annexe balance BR défavorable'!$E57)</f>
        <v>0</v>
      </c>
      <c r="G57" s="53" t="e">
        <f>$F57/Résultats!$B$5</f>
        <v>#DIV/0!</v>
      </c>
    </row>
    <row r="58" spans="1:7" s="15" customFormat="1" ht="14.25" x14ac:dyDescent="0.25">
      <c r="A58" s="49" t="s">
        <v>82</v>
      </c>
      <c r="B58" s="52">
        <f>COUNTIF('Grille d''audit'!$B$4:$AE$23,'Annexe balance BR défavorable'!$A58)</f>
        <v>0</v>
      </c>
      <c r="C58" s="53" t="e">
        <f>$B58/Résultats!$B$5</f>
        <v>#DIV/0!</v>
      </c>
    </row>
    <row r="59" spans="1:7" s="15" customFormat="1" ht="14.25" x14ac:dyDescent="0.25">
      <c r="A59" s="49" t="s">
        <v>157</v>
      </c>
      <c r="B59" s="52">
        <f>COUNTIF('Grille d''audit'!$B$4:$AE$23,'Annexe balance BR défavorable'!$A59)</f>
        <v>0</v>
      </c>
      <c r="C59" s="53" t="e">
        <f>$B59/Résultats!$B$5</f>
        <v>#DIV/0!</v>
      </c>
    </row>
    <row r="60" spans="1:7" s="15" customFormat="1" ht="14.25" x14ac:dyDescent="0.25">
      <c r="A60" s="49" t="s">
        <v>25</v>
      </c>
      <c r="B60" s="52">
        <f>COUNTIF('Grille d''audit'!$B$4:$AE$23,'Annexe balance BR défavorable'!$A60)</f>
        <v>0</v>
      </c>
      <c r="C60" s="53" t="e">
        <f>$B60/Résultats!$B$5</f>
        <v>#DIV/0!</v>
      </c>
    </row>
    <row r="61" spans="1:7" s="15" customFormat="1" ht="14.25" x14ac:dyDescent="0.25">
      <c r="A61" s="49" t="s">
        <v>44</v>
      </c>
      <c r="B61" s="52">
        <f>COUNTIF('Grille d''audit'!$B$4:$AE$23,'Annexe balance BR défavorable'!$A61)</f>
        <v>0</v>
      </c>
      <c r="C61" s="53" t="e">
        <f>$B61/Résultats!$B$5</f>
        <v>#DIV/0!</v>
      </c>
    </row>
    <row r="62" spans="1:7" s="15" customFormat="1" ht="14.25" x14ac:dyDescent="0.25">
      <c r="A62" s="49" t="s">
        <v>26</v>
      </c>
      <c r="B62" s="52">
        <f>COUNTIF('Grille d''audit'!$B$4:$AE$23,'Annexe balance BR défavorable'!$A62)</f>
        <v>0</v>
      </c>
      <c r="C62" s="53" t="e">
        <f>$B62/Résultats!$B$5</f>
        <v>#DIV/0!</v>
      </c>
    </row>
    <row r="63" spans="1:7" s="15" customFormat="1" ht="14.25" x14ac:dyDescent="0.25">
      <c r="A63" s="49" t="s">
        <v>27</v>
      </c>
      <c r="B63" s="52">
        <f>COUNTIF('Grille d''audit'!$B$4:$AE$23,'Annexe balance BR défavorable'!$A63)</f>
        <v>0</v>
      </c>
      <c r="C63" s="53" t="e">
        <f>$B63/Résultats!$B$5</f>
        <v>#DIV/0!</v>
      </c>
    </row>
    <row r="64" spans="1:7" s="15" customFormat="1" ht="14.25" x14ac:dyDescent="0.25">
      <c r="A64" s="49" t="s">
        <v>79</v>
      </c>
      <c r="B64" s="52">
        <f>COUNTIF('Grille d''audit'!$B$4:$AE$23,'Annexe balance BR défavorable'!$A64)</f>
        <v>0</v>
      </c>
      <c r="C64" s="53" t="e">
        <f>$B64/Résultats!$B$5</f>
        <v>#DIV/0!</v>
      </c>
    </row>
    <row r="65" spans="1:3" s="15" customFormat="1" ht="14.25" x14ac:dyDescent="0.25">
      <c r="A65" s="49" t="s">
        <v>45</v>
      </c>
      <c r="B65" s="52">
        <f>COUNTIF('Grille d''audit'!$B$4:$AE$23,'Annexe balance BR défavorable'!$A65)</f>
        <v>0</v>
      </c>
      <c r="C65" s="53" t="e">
        <f>$B65/Résultats!$B$5</f>
        <v>#DIV/0!</v>
      </c>
    </row>
    <row r="66" spans="1:3" s="15" customFormat="1" ht="14.25" x14ac:dyDescent="0.25">
      <c r="A66" s="49" t="s">
        <v>28</v>
      </c>
      <c r="B66" s="52">
        <f>COUNTIF('Grille d''audit'!$B$4:$AE$23,'Annexe balance BR défavorable'!$A66)</f>
        <v>0</v>
      </c>
      <c r="C66" s="53" t="e">
        <f>$B66/Résultats!$B$5</f>
        <v>#DIV/0!</v>
      </c>
    </row>
    <row r="67" spans="1:3" s="15" customFormat="1" ht="14.25" x14ac:dyDescent="0.25">
      <c r="A67" s="49" t="s">
        <v>29</v>
      </c>
      <c r="B67" s="52">
        <f>COUNTIF('Grille d''audit'!$B$4:$AE$23,'Annexe balance BR défavorable'!$A67)</f>
        <v>0</v>
      </c>
      <c r="C67" s="53" t="e">
        <f>$B67/Résultats!$B$5</f>
        <v>#DIV/0!</v>
      </c>
    </row>
    <row r="68" spans="1:3" s="15" customFormat="1" ht="14.25" x14ac:dyDescent="0.25">
      <c r="A68" s="49" t="s">
        <v>30</v>
      </c>
      <c r="B68" s="52">
        <f>COUNTIF('Grille d''audit'!$B$4:$AE$23,'Annexe balance BR défavorable'!$A68)</f>
        <v>0</v>
      </c>
      <c r="C68" s="53" t="e">
        <f>$B68/Résultats!$B$5</f>
        <v>#DIV/0!</v>
      </c>
    </row>
    <row r="69" spans="1:3" s="15" customFormat="1" ht="14.25" x14ac:dyDescent="0.25">
      <c r="A69" s="49" t="s">
        <v>144</v>
      </c>
      <c r="B69" s="52">
        <f>COUNTIF('Grille d''audit'!$B$4:$AE$23,'Annexe balance BR défavorable'!$A69)</f>
        <v>0</v>
      </c>
      <c r="C69" s="53" t="e">
        <f>$B69/Résultats!$B$5</f>
        <v>#DIV/0!</v>
      </c>
    </row>
    <row r="70" spans="1:3" s="15" customFormat="1" ht="14.25" x14ac:dyDescent="0.25">
      <c r="A70" s="49" t="s">
        <v>123</v>
      </c>
      <c r="B70" s="52">
        <f>COUNTIF('Grille d''audit'!$B$4:$AE$23,'Annexe balance BR défavorable'!$A70)</f>
        <v>0</v>
      </c>
      <c r="C70" s="53" t="e">
        <f>$B70/Résultats!$B$5</f>
        <v>#DIV/0!</v>
      </c>
    </row>
    <row r="71" spans="1:3" s="15" customFormat="1" ht="14.25" x14ac:dyDescent="0.25">
      <c r="A71" s="49" t="s">
        <v>145</v>
      </c>
      <c r="B71" s="52">
        <f>COUNTIF('Grille d''audit'!$B$4:$AE$23,'Annexe balance BR défavorable'!$A71)</f>
        <v>0</v>
      </c>
      <c r="C71" s="53" t="e">
        <f>$B71/Résultats!$B$5</f>
        <v>#DIV/0!</v>
      </c>
    </row>
    <row r="72" spans="1:3" s="15" customFormat="1" ht="14.25" x14ac:dyDescent="0.25">
      <c r="A72" s="49" t="s">
        <v>124</v>
      </c>
      <c r="B72" s="52">
        <f>COUNTIF('Grille d''audit'!$B$4:$AE$23,'Annexe balance BR défavorable'!$A72)</f>
        <v>0</v>
      </c>
      <c r="C72" s="53" t="e">
        <f>$B72/Résultats!$B$5</f>
        <v>#DIV/0!</v>
      </c>
    </row>
    <row r="73" spans="1:3" s="15" customFormat="1" ht="14.25" x14ac:dyDescent="0.25">
      <c r="A73" s="49" t="s">
        <v>31</v>
      </c>
      <c r="B73" s="52">
        <f>COUNTIF('Grille d''audit'!$B$4:$AE$23,'Annexe balance BR défavorable'!$A73)</f>
        <v>0</v>
      </c>
      <c r="C73" s="53" t="e">
        <f>$B73/Résultats!$B$5</f>
        <v>#DIV/0!</v>
      </c>
    </row>
    <row r="74" spans="1:3" s="15" customFormat="1" ht="14.25" x14ac:dyDescent="0.25">
      <c r="A74" s="49" t="s">
        <v>32</v>
      </c>
      <c r="B74" s="52">
        <f>COUNTIF('Grille d''audit'!$B$4:$AE$23,'Annexe balance BR défavorable'!$A74)</f>
        <v>0</v>
      </c>
      <c r="C74" s="53" t="e">
        <f>$B74/Résultats!$B$5</f>
        <v>#DIV/0!</v>
      </c>
    </row>
    <row r="75" spans="1:3" s="15" customFormat="1" ht="14.25" x14ac:dyDescent="0.25">
      <c r="A75" s="49" t="s">
        <v>146</v>
      </c>
      <c r="B75" s="52">
        <f>COUNTIF('Grille d''audit'!$B$4:$AE$23,'Annexe balance BR défavorable'!$A75)</f>
        <v>0</v>
      </c>
      <c r="C75" s="53" t="e">
        <f>$B75/Résultats!$B$5</f>
        <v>#DIV/0!</v>
      </c>
    </row>
    <row r="76" spans="1:3" s="15" customFormat="1" ht="14.25" x14ac:dyDescent="0.25">
      <c r="A76" s="49" t="s">
        <v>33</v>
      </c>
      <c r="B76" s="52">
        <f>COUNTIF('Grille d''audit'!$B$4:$AE$23,'Annexe balance BR défavorable'!$A76)</f>
        <v>0</v>
      </c>
      <c r="C76" s="53" t="e">
        <f>$B76/Résultats!$B$5</f>
        <v>#DIV/0!</v>
      </c>
    </row>
    <row r="77" spans="1:3" s="15" customFormat="1" ht="14.25" x14ac:dyDescent="0.25">
      <c r="A77" s="49" t="s">
        <v>112</v>
      </c>
      <c r="B77" s="52">
        <f>COUNTIF('Grille d''audit'!$B$4:$AE$23,'Annexe balance BR défavorable'!$A77)</f>
        <v>0</v>
      </c>
      <c r="C77" s="53" t="e">
        <f>$B77/Résultats!$B$5</f>
        <v>#DIV/0!</v>
      </c>
    </row>
    <row r="78" spans="1:3" s="15" customFormat="1" ht="14.25" x14ac:dyDescent="0.25">
      <c r="A78" s="49" t="s">
        <v>125</v>
      </c>
      <c r="B78" s="52">
        <f>COUNTIF('Grille d''audit'!$B$4:$AE$23,'Annexe balance BR défavorable'!$A78)</f>
        <v>0</v>
      </c>
      <c r="C78" s="53" t="e">
        <f>$B78/Résultats!$B$5</f>
        <v>#DIV/0!</v>
      </c>
    </row>
    <row r="79" spans="1:3" s="15" customFormat="1" ht="14.25" x14ac:dyDescent="0.25">
      <c r="A79" s="49" t="s">
        <v>34</v>
      </c>
      <c r="B79" s="52">
        <f>COUNTIF('Grille d''audit'!$B$4:$AE$23,'Annexe balance BR défavorable'!$A79)</f>
        <v>0</v>
      </c>
      <c r="C79" s="53" t="e">
        <f>$B79/Résultats!$B$5</f>
        <v>#DIV/0!</v>
      </c>
    </row>
    <row r="80" spans="1:3" s="15" customFormat="1" ht="14.25" x14ac:dyDescent="0.25">
      <c r="A80" s="49" t="s">
        <v>161</v>
      </c>
      <c r="B80" s="52">
        <f>COUNTIF('Grille d''audit'!$B$4:$AE$23,'Annexe balance BR défavorable'!$A80)</f>
        <v>0</v>
      </c>
      <c r="C80" s="53" t="e">
        <f>$B80/Résultats!$B$5</f>
        <v>#DIV/0!</v>
      </c>
    </row>
    <row r="81" spans="1:3" s="15" customFormat="1" ht="14.25" x14ac:dyDescent="0.25">
      <c r="A81" s="49" t="s">
        <v>162</v>
      </c>
      <c r="B81" s="52">
        <f>COUNTIF('Grille d''audit'!$B$4:$AE$23,'Annexe balance BR défavorable'!$A81)</f>
        <v>0</v>
      </c>
      <c r="C81" s="53" t="e">
        <f>$B81/Résultats!$B$5</f>
        <v>#DIV/0!</v>
      </c>
    </row>
    <row r="82" spans="1:3" s="15" customFormat="1" ht="14.25" x14ac:dyDescent="0.25">
      <c r="A82" s="49" t="s">
        <v>46</v>
      </c>
      <c r="B82" s="52">
        <f>COUNTIF('Grille d''audit'!$B$4:$AE$23,'Annexe balance BR défavorable'!$A82)</f>
        <v>0</v>
      </c>
      <c r="C82" s="53" t="e">
        <f>$B82/Résultats!$B$5</f>
        <v>#DIV/0!</v>
      </c>
    </row>
    <row r="83" spans="1:3" s="15" customFormat="1" ht="14.25" x14ac:dyDescent="0.25">
      <c r="A83" s="49" t="s">
        <v>35</v>
      </c>
      <c r="B83" s="52">
        <f>COUNTIF('Grille d''audit'!$B$4:$AE$23,'Annexe balance BR défavorable'!$A83)</f>
        <v>0</v>
      </c>
      <c r="C83" s="53" t="e">
        <f>$B83/Résultats!$B$5</f>
        <v>#DIV/0!</v>
      </c>
    </row>
    <row r="84" spans="1:3" s="15" customFormat="1" ht="14.25" x14ac:dyDescent="0.25">
      <c r="A84" s="49" t="s">
        <v>313</v>
      </c>
      <c r="B84" s="52">
        <f>COUNTIF('Grille d''audit'!$B$4:$AE$23,'Annexe balance BR défavorable'!$A84)</f>
        <v>0</v>
      </c>
      <c r="C84" s="53" t="e">
        <f>$B84/Résultats!$B$5</f>
        <v>#DIV/0!</v>
      </c>
    </row>
    <row r="85" spans="1:3" s="15" customFormat="1" ht="14.25" x14ac:dyDescent="0.25">
      <c r="A85" s="49" t="s">
        <v>36</v>
      </c>
      <c r="B85" s="52">
        <f>COUNTIF('Grille d''audit'!$B$4:$AE$23,'Annexe balance BR défavorable'!$A85)</f>
        <v>0</v>
      </c>
      <c r="C85" s="53" t="e">
        <f>$B85/Résultats!$B$5</f>
        <v>#DIV/0!</v>
      </c>
    </row>
    <row r="86" spans="1:3" s="15" customFormat="1" ht="14.25" x14ac:dyDescent="0.25">
      <c r="A86" s="49" t="s">
        <v>37</v>
      </c>
      <c r="B86" s="52">
        <f>COUNTIF('Grille d''audit'!$B$4:$AE$23,'Annexe balance BR défavorable'!$A86)</f>
        <v>0</v>
      </c>
      <c r="C86" s="53" t="e">
        <f>$B86/Résultats!$B$5</f>
        <v>#DIV/0!</v>
      </c>
    </row>
    <row r="87" spans="1:3" s="15" customFormat="1" ht="14.25" x14ac:dyDescent="0.25">
      <c r="A87" s="49" t="s">
        <v>38</v>
      </c>
      <c r="B87" s="52">
        <f>COUNTIF('Grille d''audit'!$B$4:$AE$23,'Annexe balance BR défavorable'!$A87)</f>
        <v>0</v>
      </c>
      <c r="C87" s="53" t="e">
        <f>$B87/Résultats!$B$5</f>
        <v>#DIV/0!</v>
      </c>
    </row>
    <row r="88" spans="1:3" s="15" customFormat="1" ht="14.25" x14ac:dyDescent="0.25">
      <c r="A88" s="49" t="s">
        <v>126</v>
      </c>
      <c r="B88" s="52">
        <f>COUNTIF('Grille d''audit'!$B$4:$AE$23,'Annexe balance BR défavorable'!$A88)</f>
        <v>0</v>
      </c>
      <c r="C88" s="53" t="e">
        <f>$B88/Résultats!$B$5</f>
        <v>#DIV/0!</v>
      </c>
    </row>
    <row r="89" spans="1:3" s="15" customFormat="1" ht="14.25" x14ac:dyDescent="0.25">
      <c r="A89" s="49" t="s">
        <v>163</v>
      </c>
      <c r="B89" s="52">
        <f>COUNTIF('Grille d''audit'!$B$4:$AE$23,'Annexe balance BR défavorable'!$A89)</f>
        <v>0</v>
      </c>
      <c r="C89" s="53" t="e">
        <f>$B89/Résultats!$B$5</f>
        <v>#DIV/0!</v>
      </c>
    </row>
    <row r="90" spans="1:3" s="15" customFormat="1" ht="14.25" x14ac:dyDescent="0.25">
      <c r="A90" s="49" t="s">
        <v>147</v>
      </c>
      <c r="B90" s="52">
        <f>COUNTIF('Grille d''audit'!$B$4:$AE$23,'Annexe balance BR défavorable'!$A90)</f>
        <v>0</v>
      </c>
      <c r="C90" s="53" t="e">
        <f>$B90/Résultats!$B$5</f>
        <v>#DIV/0!</v>
      </c>
    </row>
    <row r="91" spans="1:3" s="15" customFormat="1" ht="14.25" x14ac:dyDescent="0.25">
      <c r="A91" s="49" t="s">
        <v>148</v>
      </c>
      <c r="B91" s="52">
        <f>COUNTIF('Grille d''audit'!$B$4:$AE$23,'Annexe balance BR défavorable'!$A91)</f>
        <v>0</v>
      </c>
      <c r="C91" s="53" t="e">
        <f>$B91/Résultats!$B$5</f>
        <v>#DIV/0!</v>
      </c>
    </row>
    <row r="92" spans="1:3" s="15" customFormat="1" ht="14.25" x14ac:dyDescent="0.25">
      <c r="A92" s="49" t="s">
        <v>39</v>
      </c>
      <c r="B92" s="52">
        <f>COUNTIF('Grille d''audit'!$B$4:$AE$23,'Annexe balance BR défavorable'!$A92)</f>
        <v>0</v>
      </c>
      <c r="C92" s="53" t="e">
        <f>$B92/Résultats!$B$5</f>
        <v>#DIV/0!</v>
      </c>
    </row>
    <row r="93" spans="1:3" s="15" customFormat="1" ht="14.25" x14ac:dyDescent="0.25">
      <c r="A93" s="49" t="s">
        <v>40</v>
      </c>
      <c r="B93" s="52">
        <f>COUNTIF('Grille d''audit'!$B$4:$AE$23,'Annexe balance BR défavorable'!$A93)</f>
        <v>0</v>
      </c>
      <c r="C93" s="53" t="e">
        <f>$B93/Résultats!$B$5</f>
        <v>#DIV/0!</v>
      </c>
    </row>
    <row r="94" spans="1:3" s="15" customFormat="1" ht="14.25" x14ac:dyDescent="0.25">
      <c r="A94" s="49" t="s">
        <v>41</v>
      </c>
      <c r="B94" s="52">
        <f>COUNTIF('Grille d''audit'!$B$4:$AE$23,'Annexe balance BR défavorable'!$A94)</f>
        <v>0</v>
      </c>
      <c r="C94" s="53" t="e">
        <f>$B94/Résultats!$B$5</f>
        <v>#DIV/0!</v>
      </c>
    </row>
    <row r="95" spans="1:3" s="15" customFormat="1" ht="14.25" x14ac:dyDescent="0.25">
      <c r="A95" s="49" t="s">
        <v>47</v>
      </c>
      <c r="B95" s="52">
        <f>COUNTIF('Grille d''audit'!$B$4:$AE$23,'Annexe balance BR défavorable'!$A95)</f>
        <v>0</v>
      </c>
      <c r="C95" s="53" t="e">
        <f>$B95/Résultats!$B$5</f>
        <v>#DIV/0!</v>
      </c>
    </row>
    <row r="96" spans="1:3" s="15" customFormat="1" ht="14.25" x14ac:dyDescent="0.25">
      <c r="A96" s="49" t="s">
        <v>84</v>
      </c>
      <c r="B96" s="52">
        <f>COUNTIF('Grille d''audit'!$B$4:$AE$23,'Annexe balance BR défavorable'!$A96)</f>
        <v>0</v>
      </c>
      <c r="C96" s="53" t="e">
        <f>$B96/Résultats!$B$5</f>
        <v>#DIV/0!</v>
      </c>
    </row>
    <row r="97" spans="1:3" s="15" customFormat="1" ht="14.25" x14ac:dyDescent="0.25">
      <c r="A97" s="49" t="s">
        <v>85</v>
      </c>
      <c r="B97" s="52">
        <f>COUNTIF('Grille d''audit'!$B$4:$AE$23,'Annexe balance BR défavorable'!$A97)</f>
        <v>0</v>
      </c>
      <c r="C97" s="53" t="e">
        <f>$B97/Résultats!$B$5</f>
        <v>#DIV/0!</v>
      </c>
    </row>
    <row r="98" spans="1:3" s="15" customFormat="1" ht="14.25" x14ac:dyDescent="0.25">
      <c r="A98" s="49" t="s">
        <v>48</v>
      </c>
      <c r="B98" s="52">
        <f>COUNTIF('Grille d''audit'!$B$4:$AE$23,'Annexe balance BR défavorable'!$A98)</f>
        <v>0</v>
      </c>
      <c r="C98" s="53" t="e">
        <f>$B98/Résultats!$B$5</f>
        <v>#DIV/0!</v>
      </c>
    </row>
    <row r="99" spans="1:3" s="15" customFormat="1" ht="14.25" x14ac:dyDescent="0.25">
      <c r="A99" s="49" t="s">
        <v>86</v>
      </c>
      <c r="B99" s="52">
        <f>COUNTIF('Grille d''audit'!$B$4:$AE$23,'Annexe balance BR défavorable'!$A99)</f>
        <v>0</v>
      </c>
      <c r="C99" s="53" t="e">
        <f>$B99/Résultats!$B$5</f>
        <v>#DIV/0!</v>
      </c>
    </row>
    <row r="100" spans="1:3" s="15" customFormat="1" ht="14.25" x14ac:dyDescent="0.25">
      <c r="A100" s="49" t="s">
        <v>87</v>
      </c>
      <c r="B100" s="52">
        <f>COUNTIF('Grille d''audit'!$B$4:$AE$23,'Annexe balance BR défavorable'!$A100)</f>
        <v>0</v>
      </c>
      <c r="C100" s="53" t="e">
        <f>$B100/Résultats!$B$5</f>
        <v>#DIV/0!</v>
      </c>
    </row>
    <row r="101" spans="1:3" s="15" customFormat="1" ht="14.25" x14ac:dyDescent="0.25">
      <c r="A101" s="49" t="s">
        <v>88</v>
      </c>
      <c r="B101" s="52">
        <f>COUNTIF('Grille d''audit'!$B$4:$AE$23,'Annexe balance BR défavorable'!$A101)</f>
        <v>0</v>
      </c>
      <c r="C101" s="53" t="e">
        <f>$B101/Résultats!$B$5</f>
        <v>#DIV/0!</v>
      </c>
    </row>
    <row r="102" spans="1:3" s="15" customFormat="1" ht="14.25" x14ac:dyDescent="0.25">
      <c r="A102" s="49" t="s">
        <v>127</v>
      </c>
      <c r="B102" s="52">
        <f>COUNTIF('Grille d''audit'!$B$4:$AE$23,'Annexe balance BR défavorable'!$A102)</f>
        <v>0</v>
      </c>
      <c r="C102" s="53" t="e">
        <f>$B102/Résultats!$B$5</f>
        <v>#DIV/0!</v>
      </c>
    </row>
    <row r="103" spans="1:3" s="15" customFormat="1" ht="14.25" x14ac:dyDescent="0.25">
      <c r="A103" s="49" t="s">
        <v>89</v>
      </c>
      <c r="B103" s="52">
        <f>COUNTIF('Grille d''audit'!$B$4:$AE$23,'Annexe balance BR défavorable'!$A103)</f>
        <v>0</v>
      </c>
      <c r="C103" s="53" t="e">
        <f>$B103/Résultats!$B$5</f>
        <v>#DIV/0!</v>
      </c>
    </row>
    <row r="104" spans="1:3" s="15" customFormat="1" ht="14.25" x14ac:dyDescent="0.25">
      <c r="A104" s="49" t="s">
        <v>90</v>
      </c>
      <c r="B104" s="52">
        <f>COUNTIF('Grille d''audit'!$B$4:$AE$23,'Annexe balance BR défavorable'!$A104)</f>
        <v>0</v>
      </c>
      <c r="C104" s="53" t="e">
        <f>$B104/Résultats!$B$5</f>
        <v>#DIV/0!</v>
      </c>
    </row>
    <row r="105" spans="1:3" s="15" customFormat="1" ht="14.25" x14ac:dyDescent="0.25">
      <c r="A105" s="49" t="s">
        <v>160</v>
      </c>
      <c r="B105" s="52">
        <f>COUNTIF('Grille d''audit'!$B$4:$AE$23,'Annexe balance BR défavorable'!$A105)</f>
        <v>0</v>
      </c>
      <c r="C105" s="53" t="e">
        <f>$B105/Résultats!$B$5</f>
        <v>#DIV/0!</v>
      </c>
    </row>
    <row r="106" spans="1:3" s="15" customFormat="1" ht="14.25" x14ac:dyDescent="0.25">
      <c r="A106" s="49" t="s">
        <v>91</v>
      </c>
      <c r="B106" s="52">
        <f>COUNTIF('Grille d''audit'!$B$4:$AE$23,'Annexe balance BR défavorable'!$A106)</f>
        <v>0</v>
      </c>
      <c r="C106" s="53" t="e">
        <f>$B106/Résultats!$B$5</f>
        <v>#DIV/0!</v>
      </c>
    </row>
    <row r="107" spans="1:3" s="15" customFormat="1" ht="14.25" x14ac:dyDescent="0.25">
      <c r="A107" s="49" t="s">
        <v>114</v>
      </c>
      <c r="B107" s="52">
        <f>COUNTIF('Grille d''audit'!$B$4:$AE$23,'Annexe balance BR défavorable'!$A107)</f>
        <v>0</v>
      </c>
      <c r="C107" s="53" t="e">
        <f>$B107/Résultats!$B$5</f>
        <v>#DIV/0!</v>
      </c>
    </row>
    <row r="108" spans="1:3" s="15" customFormat="1" ht="14.25" x14ac:dyDescent="0.25">
      <c r="A108" s="49" t="s">
        <v>149</v>
      </c>
      <c r="B108" s="52">
        <f>COUNTIF('Grille d''audit'!$B$4:$AE$23,'Annexe balance BR défavorable'!$A108)</f>
        <v>0</v>
      </c>
      <c r="C108" s="53" t="e">
        <f>$B108/Résultats!$B$5</f>
        <v>#DIV/0!</v>
      </c>
    </row>
    <row r="109" spans="1:3" s="15" customFormat="1" ht="14.25" x14ac:dyDescent="0.25">
      <c r="A109" s="49" t="s">
        <v>49</v>
      </c>
      <c r="B109" s="52">
        <f>COUNTIF('Grille d''audit'!$B$4:$AE$23,'Annexe balance BR défavorable'!$A109)</f>
        <v>0</v>
      </c>
      <c r="C109" s="53" t="e">
        <f>$B109/Résultats!$B$5</f>
        <v>#DIV/0!</v>
      </c>
    </row>
    <row r="110" spans="1:3" s="15" customFormat="1" ht="14.25" x14ac:dyDescent="0.25">
      <c r="A110" s="49" t="s">
        <v>92</v>
      </c>
      <c r="B110" s="52">
        <f>COUNTIF('Grille d''audit'!$B$4:$AE$23,'Annexe balance BR défavorable'!$A110)</f>
        <v>0</v>
      </c>
      <c r="C110" s="53" t="e">
        <f>$B110/Résultats!$B$5</f>
        <v>#DIV/0!</v>
      </c>
    </row>
    <row r="111" spans="1:3" s="15" customFormat="1" ht="14.25" x14ac:dyDescent="0.25">
      <c r="A111" s="49" t="s">
        <v>128</v>
      </c>
      <c r="B111" s="52">
        <f>COUNTIF('Grille d''audit'!$B$4:$AE$23,'Annexe balance BR défavorable'!$A111)</f>
        <v>0</v>
      </c>
      <c r="C111" s="53" t="e">
        <f>$B111/Résultats!$B$5</f>
        <v>#DIV/0!</v>
      </c>
    </row>
    <row r="112" spans="1:3" s="15" customFormat="1" ht="14.25" x14ac:dyDescent="0.25">
      <c r="A112" s="49" t="s">
        <v>93</v>
      </c>
      <c r="B112" s="52">
        <f>COUNTIF('Grille d''audit'!$B$4:$AE$23,'Annexe balance BR défavorable'!$A112)</f>
        <v>0</v>
      </c>
      <c r="C112" s="53" t="e">
        <f>$B112/Résultats!$B$5</f>
        <v>#DIV/0!</v>
      </c>
    </row>
    <row r="113" spans="1:3" s="15" customFormat="1" ht="14.25" x14ac:dyDescent="0.25">
      <c r="A113" s="49" t="s">
        <v>50</v>
      </c>
      <c r="B113" s="52">
        <f>COUNTIF('Grille d''audit'!$B$4:$AE$23,'Annexe balance BR défavorable'!$A113)</f>
        <v>0</v>
      </c>
      <c r="C113" s="53" t="e">
        <f>$B113/Résultats!$B$5</f>
        <v>#DIV/0!</v>
      </c>
    </row>
    <row r="114" spans="1:3" s="15" customFormat="1" ht="14.25" x14ac:dyDescent="0.25">
      <c r="A114" s="49" t="s">
        <v>129</v>
      </c>
      <c r="B114" s="52">
        <f>COUNTIF('Grille d''audit'!$B$4:$AE$23,'Annexe balance BR défavorable'!$A114)</f>
        <v>0</v>
      </c>
      <c r="C114" s="53" t="e">
        <f>$B114/Résultats!$B$5</f>
        <v>#DIV/0!</v>
      </c>
    </row>
    <row r="115" spans="1:3" s="15" customFormat="1" ht="14.25" x14ac:dyDescent="0.25">
      <c r="A115" s="49" t="s">
        <v>130</v>
      </c>
      <c r="B115" s="52">
        <f>COUNTIF('Grille d''audit'!$B$4:$AE$23,'Annexe balance BR défavorable'!$A115)</f>
        <v>0</v>
      </c>
      <c r="C115" s="53" t="e">
        <f>$B115/Résultats!$B$5</f>
        <v>#DIV/0!</v>
      </c>
    </row>
    <row r="116" spans="1:3" s="15" customFormat="1" ht="14.25" x14ac:dyDescent="0.25">
      <c r="A116" s="49" t="s">
        <v>150</v>
      </c>
      <c r="B116" s="52">
        <f>COUNTIF('Grille d''audit'!$B$4:$AE$23,'Annexe balance BR défavorable'!$A116)</f>
        <v>0</v>
      </c>
      <c r="C116" s="53" t="e">
        <f>$B116/Résultats!$B$5</f>
        <v>#DIV/0!</v>
      </c>
    </row>
    <row r="117" spans="1:3" s="15" customFormat="1" ht="14.25" x14ac:dyDescent="0.25">
      <c r="A117" s="49" t="s">
        <v>151</v>
      </c>
      <c r="B117" s="52">
        <f>COUNTIF('Grille d''audit'!$B$4:$AE$23,'Annexe balance BR défavorable'!$A117)</f>
        <v>0</v>
      </c>
      <c r="C117" s="53" t="e">
        <f>$B117/Résultats!$B$5</f>
        <v>#DIV/0!</v>
      </c>
    </row>
    <row r="118" spans="1:3" s="15" customFormat="1" ht="14.25" x14ac:dyDescent="0.25">
      <c r="A118" s="49" t="s">
        <v>51</v>
      </c>
      <c r="B118" s="52">
        <f>COUNTIF('Grille d''audit'!$B$4:$AE$23,'Annexe balance BR défavorable'!$A118)</f>
        <v>0</v>
      </c>
      <c r="C118" s="53" t="e">
        <f>$B118/Résultats!$B$5</f>
        <v>#DIV/0!</v>
      </c>
    </row>
    <row r="119" spans="1:3" s="15" customFormat="1" ht="14.25" x14ac:dyDescent="0.25">
      <c r="A119" s="49" t="s">
        <v>52</v>
      </c>
      <c r="B119" s="52">
        <f>COUNTIF('Grille d''audit'!$B$4:$AE$23,'Annexe balance BR défavorable'!$A119)</f>
        <v>0</v>
      </c>
      <c r="C119" s="53" t="e">
        <f>$B119/Résultats!$B$5</f>
        <v>#DIV/0!</v>
      </c>
    </row>
    <row r="120" spans="1:3" s="15" customFormat="1" ht="14.25" x14ac:dyDescent="0.25">
      <c r="A120" s="49" t="s">
        <v>67</v>
      </c>
      <c r="B120" s="52">
        <f>COUNTIF('Grille d''audit'!$B$4:$AE$23,'Annexe balance BR défavorable'!$A120)</f>
        <v>0</v>
      </c>
      <c r="C120" s="53" t="e">
        <f>$B120/Résultats!$B$5</f>
        <v>#DIV/0!</v>
      </c>
    </row>
    <row r="121" spans="1:3" s="15" customFormat="1" ht="14.25" x14ac:dyDescent="0.25">
      <c r="A121" s="49" t="s">
        <v>53</v>
      </c>
      <c r="B121" s="52">
        <f>COUNTIF('Grille d''audit'!$B$4:$AE$23,'Annexe balance BR défavorable'!$A121)</f>
        <v>0</v>
      </c>
      <c r="C121" s="53" t="e">
        <f>$B121/Résultats!$B$5</f>
        <v>#DIV/0!</v>
      </c>
    </row>
    <row r="122" spans="1:3" s="15" customFormat="1" ht="14.25" x14ac:dyDescent="0.25">
      <c r="A122" s="49" t="s">
        <v>314</v>
      </c>
      <c r="B122" s="52">
        <f>COUNTIF('Grille d''audit'!$B$4:$AE$23,'Annexe balance BR défavorable'!$A122)</f>
        <v>0</v>
      </c>
      <c r="C122" s="53" t="e">
        <f>$B122/Résultats!$B$5</f>
        <v>#DIV/0!</v>
      </c>
    </row>
    <row r="123" spans="1:3" s="15" customFormat="1" ht="14.25" x14ac:dyDescent="0.25">
      <c r="A123" s="49" t="s">
        <v>54</v>
      </c>
      <c r="B123" s="52">
        <f>COUNTIF('Grille d''audit'!$B$4:$AE$23,'Annexe balance BR défavorable'!$A123)</f>
        <v>0</v>
      </c>
      <c r="C123" s="53" t="e">
        <f>$B123/Résultats!$B$5</f>
        <v>#DIV/0!</v>
      </c>
    </row>
    <row r="124" spans="1:3" s="15" customFormat="1" ht="14.25" x14ac:dyDescent="0.25">
      <c r="A124" s="49" t="s">
        <v>94</v>
      </c>
      <c r="B124" s="52">
        <f>COUNTIF('Grille d''audit'!$B$4:$AE$23,'Annexe balance BR défavorable'!$A124)</f>
        <v>0</v>
      </c>
      <c r="C124" s="53" t="e">
        <f>$B124/Résultats!$B$5</f>
        <v>#DIV/0!</v>
      </c>
    </row>
    <row r="125" spans="1:3" s="15" customFormat="1" ht="14.25" x14ac:dyDescent="0.25">
      <c r="A125" s="49" t="s">
        <v>152</v>
      </c>
      <c r="B125" s="52">
        <f>COUNTIF('Grille d''audit'!$B$4:$AE$23,'Annexe balance BR défavorable'!$A125)</f>
        <v>0</v>
      </c>
      <c r="C125" s="53" t="e">
        <f>$B125/Résultats!$B$5</f>
        <v>#DIV/0!</v>
      </c>
    </row>
    <row r="126" spans="1:3" s="15" customFormat="1" ht="14.25" x14ac:dyDescent="0.25">
      <c r="A126" s="49" t="s">
        <v>83</v>
      </c>
      <c r="B126" s="52">
        <f>COUNTIF('Grille d''audit'!$B$4:$AE$23,'Annexe balance BR défavorable'!$A126)</f>
        <v>0</v>
      </c>
      <c r="C126" s="53" t="e">
        <f>$B126/Résultats!$B$5</f>
        <v>#DIV/0!</v>
      </c>
    </row>
    <row r="127" spans="1:3" s="15" customFormat="1" ht="14.25" x14ac:dyDescent="0.25">
      <c r="A127" s="49" t="s">
        <v>158</v>
      </c>
      <c r="B127" s="52">
        <f>COUNTIF('Grille d''audit'!$B$4:$AE$23,'Annexe balance BR défavorable'!$A127)</f>
        <v>0</v>
      </c>
      <c r="C127" s="53" t="e">
        <f>$B127/Résultats!$B$5</f>
        <v>#DIV/0!</v>
      </c>
    </row>
    <row r="128" spans="1:3" s="15" customFormat="1" ht="14.25" x14ac:dyDescent="0.25">
      <c r="A128" s="49" t="s">
        <v>95</v>
      </c>
      <c r="B128" s="52">
        <f>COUNTIF('Grille d''audit'!$B$4:$AE$23,'Annexe balance BR défavorable'!$A128)</f>
        <v>0</v>
      </c>
      <c r="C128" s="53" t="e">
        <f>$B128/Résultats!$B$5</f>
        <v>#DIV/0!</v>
      </c>
    </row>
    <row r="129" spans="1:3" s="15" customFormat="1" ht="14.25" x14ac:dyDescent="0.25">
      <c r="A129" s="49" t="s">
        <v>153</v>
      </c>
      <c r="B129" s="52">
        <f>COUNTIF('Grille d''audit'!$B$4:$AE$23,'Annexe balance BR défavorable'!$A129)</f>
        <v>0</v>
      </c>
      <c r="C129" s="53" t="e">
        <f>$B129/Résultats!$B$5</f>
        <v>#DIV/0!</v>
      </c>
    </row>
    <row r="130" spans="1:3" s="15" customFormat="1" ht="14.25" x14ac:dyDescent="0.25">
      <c r="A130" s="49" t="s">
        <v>154</v>
      </c>
      <c r="B130" s="52">
        <f>COUNTIF('Grille d''audit'!$B$4:$AE$23,'Annexe balance BR défavorable'!$A130)</f>
        <v>0</v>
      </c>
      <c r="C130" s="53" t="e">
        <f>$B130/Résultats!$B$5</f>
        <v>#DIV/0!</v>
      </c>
    </row>
    <row r="131" spans="1:3" s="15" customFormat="1" ht="14.25" x14ac:dyDescent="0.25">
      <c r="A131" s="49" t="s">
        <v>57</v>
      </c>
      <c r="B131" s="52">
        <f>COUNTIF('Grille d''audit'!$B$4:$AE$23,'Annexe balance BR défavorable'!$A131)</f>
        <v>0</v>
      </c>
      <c r="C131" s="53" t="e">
        <f>$B131/Résultats!$B$5</f>
        <v>#DIV/0!</v>
      </c>
    </row>
    <row r="132" spans="1:3" s="15" customFormat="1" ht="14.25" x14ac:dyDescent="0.25">
      <c r="A132" s="49" t="s">
        <v>155</v>
      </c>
      <c r="B132" s="52">
        <f>COUNTIF('Grille d''audit'!$B$4:$AE$23,'Annexe balance BR défavorable'!$A132)</f>
        <v>0</v>
      </c>
      <c r="C132" s="53" t="e">
        <f>$B132/Résultats!$B$5</f>
        <v>#DIV/0!</v>
      </c>
    </row>
    <row r="133" spans="1:3" s="15" customFormat="1" ht="14.25" x14ac:dyDescent="0.25">
      <c r="A133" s="49" t="s">
        <v>96</v>
      </c>
      <c r="B133" s="52">
        <f>COUNTIF('Grille d''audit'!$B$4:$AE$23,'Annexe balance BR défavorable'!$A133)</f>
        <v>0</v>
      </c>
      <c r="C133" s="53" t="e">
        <f>$B133/Résultats!$B$5</f>
        <v>#DIV/0!</v>
      </c>
    </row>
    <row r="134" spans="1:3" s="15" customFormat="1" ht="14.25" x14ac:dyDescent="0.25">
      <c r="A134" s="49" t="s">
        <v>97</v>
      </c>
      <c r="B134" s="52">
        <f>COUNTIF('Grille d''audit'!$B$4:$AE$23,'Annexe balance BR défavorable'!$A134)</f>
        <v>0</v>
      </c>
      <c r="C134" s="53" t="e">
        <f>$B134/Résultats!$B$5</f>
        <v>#DIV/0!</v>
      </c>
    </row>
    <row r="135" spans="1:3" s="15" customFormat="1" ht="14.25" x14ac:dyDescent="0.25">
      <c r="A135" s="49" t="s">
        <v>98</v>
      </c>
      <c r="B135" s="52">
        <f>COUNTIF('Grille d''audit'!$B$4:$AE$23,'Annexe balance BR défavorable'!$A135)</f>
        <v>0</v>
      </c>
      <c r="C135" s="53" t="e">
        <f>$B135/Résultats!$B$5</f>
        <v>#DIV/0!</v>
      </c>
    </row>
    <row r="136" spans="1:3" s="15" customFormat="1" ht="14.25" x14ac:dyDescent="0.25">
      <c r="A136" s="49" t="s">
        <v>56</v>
      </c>
      <c r="B136" s="52">
        <f>COUNTIF('Grille d''audit'!$B$4:$AE$23,'Annexe balance BR défavorable'!$A136)</f>
        <v>0</v>
      </c>
      <c r="C136" s="53" t="e">
        <f>$B136/Résultats!$B$5</f>
        <v>#DIV/0!</v>
      </c>
    </row>
    <row r="137" spans="1:3" s="15" customFormat="1" ht="14.25" x14ac:dyDescent="0.25">
      <c r="A137" s="49" t="s">
        <v>55</v>
      </c>
      <c r="B137" s="52">
        <f>COUNTIF('Grille d''audit'!$B$4:$AE$23,'Annexe balance BR défavorable'!$A137)</f>
        <v>0</v>
      </c>
      <c r="C137" s="53" t="e">
        <f>$B137/Résultats!$B$5</f>
        <v>#DIV/0!</v>
      </c>
    </row>
    <row r="138" spans="1:3" s="15" customFormat="1" ht="14.25" x14ac:dyDescent="0.25">
      <c r="A138" s="49" t="s">
        <v>113</v>
      </c>
      <c r="B138" s="52">
        <f>COUNTIF('Grille d''audit'!$B$4:$AE$23,'Annexe balance BR défavorable'!$A138)</f>
        <v>0</v>
      </c>
      <c r="C138" s="53" t="e">
        <f>$B138/Résultats!$B$5</f>
        <v>#DIV/0!</v>
      </c>
    </row>
    <row r="139" spans="1:3" s="15" customFormat="1" ht="14.25" x14ac:dyDescent="0.25">
      <c r="A139" s="49" t="s">
        <v>164</v>
      </c>
      <c r="B139" s="52">
        <f>COUNTIF('Grille d''audit'!$B$4:$AE$23,'Annexe balance BR défavorable'!$A139)</f>
        <v>0</v>
      </c>
      <c r="C139" s="53" t="e">
        <f>$B139/Résultats!$B$5</f>
        <v>#DIV/0!</v>
      </c>
    </row>
    <row r="140" spans="1:3" s="15" customFormat="1" ht="14.25" x14ac:dyDescent="0.25">
      <c r="A140" s="49" t="s">
        <v>99</v>
      </c>
      <c r="B140" s="52">
        <f>COUNTIF('Grille d''audit'!$B$4:$AE$23,'Annexe balance BR défavorable'!$A140)</f>
        <v>0</v>
      </c>
      <c r="C140" s="53" t="e">
        <f>$B140/Résultats!$B$5</f>
        <v>#DIV/0!</v>
      </c>
    </row>
    <row r="141" spans="1:3" s="15" customFormat="1" ht="14.25" x14ac:dyDescent="0.25">
      <c r="A141" s="49" t="s">
        <v>58</v>
      </c>
      <c r="B141" s="52">
        <f>COUNTIF('Grille d''audit'!$B$4:$AE$23,'Annexe balance BR défavorable'!$A141)</f>
        <v>0</v>
      </c>
      <c r="C141" s="53" t="e">
        <f>$B141/Résultats!$B$5</f>
        <v>#DIV/0!</v>
      </c>
    </row>
    <row r="142" spans="1:3" s="15" customFormat="1" ht="14.25" x14ac:dyDescent="0.25">
      <c r="A142" s="49" t="s">
        <v>59</v>
      </c>
      <c r="B142" s="52">
        <f>COUNTIF('Grille d''audit'!$B$4:$AE$23,'Annexe balance BR défavorable'!$A142)</f>
        <v>0</v>
      </c>
      <c r="C142" s="53" t="e">
        <f>$B142/Résultats!$B$5</f>
        <v>#DIV/0!</v>
      </c>
    </row>
    <row r="143" spans="1:3" s="15" customFormat="1" ht="14.25" x14ac:dyDescent="0.25">
      <c r="A143" s="49" t="s">
        <v>60</v>
      </c>
      <c r="B143" s="52">
        <f>COUNTIF('Grille d''audit'!$B$4:$AE$23,'Annexe balance BR défavorable'!$A143)</f>
        <v>0</v>
      </c>
      <c r="C143" s="53" t="e">
        <f>$B143/Résultats!$B$5</f>
        <v>#DIV/0!</v>
      </c>
    </row>
    <row r="144" spans="1:3" s="15" customFormat="1" ht="14.25" x14ac:dyDescent="0.25">
      <c r="A144" s="49" t="s">
        <v>61</v>
      </c>
      <c r="B144" s="52">
        <f>COUNTIF('Grille d''audit'!$B$4:$AE$23,'Annexe balance BR défavorable'!$A144)</f>
        <v>0</v>
      </c>
      <c r="C144" s="53" t="e">
        <f>$B144/Résultats!$B$5</f>
        <v>#DIV/0!</v>
      </c>
    </row>
    <row r="145" spans="1:3" s="15" customFormat="1" ht="14.25" x14ac:dyDescent="0.25">
      <c r="A145" s="49" t="s">
        <v>100</v>
      </c>
      <c r="B145" s="52">
        <f>COUNTIF('Grille d''audit'!$B$4:$AE$23,'Annexe balance BR défavorable'!$A145)</f>
        <v>0</v>
      </c>
      <c r="C145" s="53" t="e">
        <f>$B145/Résultats!$B$5</f>
        <v>#DIV/0!</v>
      </c>
    </row>
    <row r="146" spans="1:3" s="15" customFormat="1" ht="14.25" x14ac:dyDescent="0.25">
      <c r="A146" s="49" t="s">
        <v>101</v>
      </c>
      <c r="B146" s="52">
        <f>COUNTIF('Grille d''audit'!$B$4:$AE$23,'Annexe balance BR défavorable'!$A146)</f>
        <v>0</v>
      </c>
      <c r="C146" s="53" t="e">
        <f>$B146/Résultats!$B$5</f>
        <v>#DIV/0!</v>
      </c>
    </row>
    <row r="147" spans="1:3" s="15" customFormat="1" ht="14.25" x14ac:dyDescent="0.25">
      <c r="A147" s="49" t="s">
        <v>81</v>
      </c>
      <c r="B147" s="52">
        <f>COUNTIF('Grille d''audit'!$B$4:$AE$23,'Annexe balance BR défavorable'!$A147)</f>
        <v>0</v>
      </c>
      <c r="C147" s="53" t="e">
        <f>$B147/Résultats!$B$5</f>
        <v>#DIV/0!</v>
      </c>
    </row>
    <row r="148" spans="1:3" s="15" customFormat="1" ht="14.25" x14ac:dyDescent="0.25">
      <c r="A148" s="49" t="s">
        <v>159</v>
      </c>
      <c r="B148" s="52">
        <f>COUNTIF('Grille d''audit'!$B$4:$AE$23,'Annexe balance BR défavorable'!$A148)</f>
        <v>0</v>
      </c>
      <c r="C148" s="53" t="e">
        <f>$B148/Résultats!$B$5</f>
        <v>#DIV/0!</v>
      </c>
    </row>
    <row r="149" spans="1:3" s="15" customFormat="1" ht="14.25" x14ac:dyDescent="0.25">
      <c r="A149" s="49" t="s">
        <v>131</v>
      </c>
      <c r="B149" s="52">
        <f>COUNTIF('Grille d''audit'!$B$4:$AE$23,'Annexe balance BR défavorable'!$A149)</f>
        <v>0</v>
      </c>
      <c r="C149" s="53" t="e">
        <f>$B149/Résultats!$B$5</f>
        <v>#DIV/0!</v>
      </c>
    </row>
    <row r="150" spans="1:3" s="15" customFormat="1" ht="14.25" x14ac:dyDescent="0.25">
      <c r="A150" s="49" t="s">
        <v>62</v>
      </c>
      <c r="B150" s="52">
        <f>COUNTIF('Grille d''audit'!$B$4:$AE$23,'Annexe balance BR défavorable'!$A150)</f>
        <v>0</v>
      </c>
      <c r="C150" s="53" t="e">
        <f>$B150/Résultats!$B$5</f>
        <v>#DIV/0!</v>
      </c>
    </row>
    <row r="151" spans="1:3" s="15" customFormat="1" ht="14.25" x14ac:dyDescent="0.25">
      <c r="A151" s="49" t="s">
        <v>102</v>
      </c>
      <c r="B151" s="52">
        <f>COUNTIF('Grille d''audit'!$B$4:$AE$23,'Annexe balance BR défavorable'!$A151)</f>
        <v>0</v>
      </c>
      <c r="C151" s="53" t="e">
        <f>$B151/Résultats!$B$5</f>
        <v>#DIV/0!</v>
      </c>
    </row>
    <row r="152" spans="1:3" s="15" customFormat="1" ht="14.25" x14ac:dyDescent="0.25">
      <c r="A152" s="49" t="s">
        <v>63</v>
      </c>
      <c r="B152" s="52">
        <f>COUNTIF('Grille d''audit'!$B$4:$AE$23,'Annexe balance BR défavorable'!$A152)</f>
        <v>0</v>
      </c>
      <c r="C152" s="53" t="e">
        <f>$B152/Résultats!$B$5</f>
        <v>#DIV/0!</v>
      </c>
    </row>
    <row r="153" spans="1:3" s="15" customFormat="1" ht="14.25" x14ac:dyDescent="0.25">
      <c r="A153" s="49" t="s">
        <v>80</v>
      </c>
      <c r="B153" s="52">
        <f>COUNTIF('Grille d''audit'!$B$4:$AE$23,'Annexe balance BR défavorable'!$A153)</f>
        <v>0</v>
      </c>
      <c r="C153" s="53" t="e">
        <f>$B153/Résultats!$B$5</f>
        <v>#DIV/0!</v>
      </c>
    </row>
    <row r="154" spans="1:3" s="15" customFormat="1" ht="14.25" x14ac:dyDescent="0.25">
      <c r="A154" s="49" t="s">
        <v>132</v>
      </c>
      <c r="B154" s="52">
        <f>COUNTIF('Grille d''audit'!$B$4:$AE$23,'Annexe balance BR défavorable'!$A154)</f>
        <v>0</v>
      </c>
      <c r="C154" s="53" t="e">
        <f>$B154/Résultats!$B$5</f>
        <v>#DIV/0!</v>
      </c>
    </row>
    <row r="155" spans="1:3" s="15" customFormat="1" ht="14.25" x14ac:dyDescent="0.25">
      <c r="A155" s="49" t="s">
        <v>133</v>
      </c>
      <c r="B155" s="52">
        <f>COUNTIF('Grille d''audit'!$B$4:$AE$23,'Annexe balance BR défavorable'!$A155)</f>
        <v>0</v>
      </c>
      <c r="C155" s="53" t="e">
        <f>$B155/Résultats!$B$5</f>
        <v>#DIV/0!</v>
      </c>
    </row>
    <row r="156" spans="1:3" s="15" customFormat="1" ht="14.25" x14ac:dyDescent="0.25">
      <c r="A156" s="49" t="s">
        <v>103</v>
      </c>
      <c r="B156" s="52">
        <f>COUNTIF('Grille d''audit'!$B$4:$AE$23,'Annexe balance BR défavorable'!$A156)</f>
        <v>0</v>
      </c>
      <c r="C156" s="53" t="e">
        <f>$B156/Résultats!$B$5</f>
        <v>#DIV/0!</v>
      </c>
    </row>
    <row r="157" spans="1:3" s="15" customFormat="1" ht="14.25" x14ac:dyDescent="0.25">
      <c r="A157" s="49" t="s">
        <v>104</v>
      </c>
      <c r="B157" s="52">
        <f>COUNTIF('Grille d''audit'!$B$4:$AE$23,'Annexe balance BR défavorable'!$A157)</f>
        <v>0</v>
      </c>
      <c r="C157" s="53" t="e">
        <f>$B157/Résultats!$B$5</f>
        <v>#DIV/0!</v>
      </c>
    </row>
    <row r="158" spans="1:3" s="15" customFormat="1" ht="14.25" x14ac:dyDescent="0.25">
      <c r="A158" s="49" t="s">
        <v>64</v>
      </c>
      <c r="B158" s="52">
        <f>COUNTIF('Grille d''audit'!$B$4:$AE$23,'Annexe balance BR défavorable'!$A158)</f>
        <v>0</v>
      </c>
      <c r="C158" s="53" t="e">
        <f>$B158/Résultats!$B$5</f>
        <v>#DIV/0!</v>
      </c>
    </row>
    <row r="159" spans="1:3" s="15" customFormat="1" ht="14.25" x14ac:dyDescent="0.25">
      <c r="A159" s="49" t="s">
        <v>105</v>
      </c>
      <c r="B159" s="52">
        <f>COUNTIF('Grille d''audit'!$B$4:$AE$23,'Annexe balance BR défavorable'!$A159)</f>
        <v>0</v>
      </c>
      <c r="C159" s="53" t="e">
        <f>$B159/Résultats!$B$5</f>
        <v>#DIV/0!</v>
      </c>
    </row>
    <row r="160" spans="1:3" s="15" customFormat="1" ht="14.25" x14ac:dyDescent="0.25">
      <c r="A160" s="49" t="s">
        <v>65</v>
      </c>
      <c r="B160" s="52">
        <f>COUNTIF('Grille d''audit'!$B$4:$AE$23,'Annexe balance BR défavorable'!$A160)</f>
        <v>0</v>
      </c>
      <c r="C160" s="53" t="e">
        <f>$B160/Résultats!$B$5</f>
        <v>#DIV/0!</v>
      </c>
    </row>
    <row r="161" spans="1:3" s="15" customFormat="1" ht="14.25" x14ac:dyDescent="0.25">
      <c r="A161" s="49" t="s">
        <v>106</v>
      </c>
      <c r="B161" s="52">
        <f>COUNTIF('Grille d''audit'!$B$4:$AE$23,'Annexe balance BR défavorable'!$A161)</f>
        <v>0</v>
      </c>
      <c r="C161" s="53" t="e">
        <f>$B161/Résultats!$B$5</f>
        <v>#DIV/0!</v>
      </c>
    </row>
    <row r="162" spans="1:3" s="15" customFormat="1" ht="14.25" x14ac:dyDescent="0.25">
      <c r="A162" s="49" t="s">
        <v>107</v>
      </c>
      <c r="B162" s="52">
        <f>COUNTIF('Grille d''audit'!$B$4:$AE$23,'Annexe balance BR défavorable'!$A162)</f>
        <v>0</v>
      </c>
      <c r="C162" s="53" t="e">
        <f>$B162/Résultats!$B$5</f>
        <v>#DIV/0!</v>
      </c>
    </row>
    <row r="163" spans="1:3" s="15" customFormat="1" ht="14.25" x14ac:dyDescent="0.25">
      <c r="A163" s="49" t="s">
        <v>108</v>
      </c>
      <c r="B163" s="52">
        <f>COUNTIF('Grille d''audit'!$B$4:$AE$23,'Annexe balance BR défavorable'!$A163)</f>
        <v>0</v>
      </c>
      <c r="C163" s="53" t="e">
        <f>$B163/Résultats!$B$5</f>
        <v>#DIV/0!</v>
      </c>
    </row>
    <row r="164" spans="1:3" s="15" customFormat="1" ht="14.25" x14ac:dyDescent="0.25">
      <c r="A164" s="49" t="s">
        <v>134</v>
      </c>
      <c r="B164" s="52">
        <f>COUNTIF('Grille d''audit'!$B$4:$AE$23,'Annexe balance BR défavorable'!$A164)</f>
        <v>0</v>
      </c>
      <c r="C164" s="53" t="e">
        <f>$B164/Résultats!$B$5</f>
        <v>#DIV/0!</v>
      </c>
    </row>
    <row r="165" spans="1:3" s="15" customFormat="1" ht="14.25" x14ac:dyDescent="0.25">
      <c r="A165" s="49" t="s">
        <v>135</v>
      </c>
      <c r="B165" s="52">
        <f>COUNTIF('Grille d''audit'!$B$4:$AE$23,'Annexe balance BR défavorable'!$A165)</f>
        <v>0</v>
      </c>
      <c r="C165" s="53" t="e">
        <f>$B165/Résultats!$B$5</f>
        <v>#DIV/0!</v>
      </c>
    </row>
    <row r="166" spans="1:3" s="15" customFormat="1" ht="14.25" x14ac:dyDescent="0.25">
      <c r="A166" s="49" t="s">
        <v>109</v>
      </c>
      <c r="B166" s="52">
        <f>COUNTIF('Grille d''audit'!$B$4:$AE$23,'Annexe balance BR défavorable'!$A166)</f>
        <v>0</v>
      </c>
      <c r="C166" s="53" t="e">
        <f>$B166/Résultats!$B$5</f>
        <v>#DIV/0!</v>
      </c>
    </row>
    <row r="167" spans="1:3" s="15" customFormat="1" ht="14.25" x14ac:dyDescent="0.25">
      <c r="A167" s="49" t="s">
        <v>136</v>
      </c>
      <c r="B167" s="52">
        <f>COUNTIF('Grille d''audit'!$B$4:$AE$23,'Annexe balance BR défavorable'!$A167)</f>
        <v>0</v>
      </c>
      <c r="C167" s="53" t="e">
        <f>$B167/Résultats!$B$5</f>
        <v>#DIV/0!</v>
      </c>
    </row>
    <row r="168" spans="1:3" s="15" customFormat="1" ht="14.25" x14ac:dyDescent="0.25">
      <c r="A168" s="49" t="s">
        <v>66</v>
      </c>
      <c r="B168" s="52">
        <f>COUNTIF('Grille d''audit'!$B$4:$AE$23,'Annexe balance BR défavorable'!$A168)</f>
        <v>0</v>
      </c>
      <c r="C168" s="53" t="e">
        <f>$B168/Résultats!$B$5</f>
        <v>#DIV/0!</v>
      </c>
    </row>
    <row r="169" spans="1:3" s="15" customFormat="1" ht="14.25" x14ac:dyDescent="0.25">
      <c r="A169" s="49" t="s">
        <v>137</v>
      </c>
      <c r="B169" s="52">
        <f>COUNTIF('Grille d''audit'!$B$4:$AE$23,'Annexe balance BR défavorable'!$A169)</f>
        <v>0</v>
      </c>
      <c r="C169" s="53" t="e">
        <f>$B169/Résultats!$B$5</f>
        <v>#DIV/0!</v>
      </c>
    </row>
    <row r="170" spans="1:3" s="15" customFormat="1" ht="14.25" x14ac:dyDescent="0.25">
      <c r="A170" s="49" t="s">
        <v>138</v>
      </c>
      <c r="B170" s="52">
        <f>COUNTIF('Grille d''audit'!$B$4:$AE$23,'Annexe balance BR défavorable'!$A170)</f>
        <v>0</v>
      </c>
      <c r="C170" s="53" t="e">
        <f>$B170/Résultats!$B$5</f>
        <v>#DIV/0!</v>
      </c>
    </row>
    <row r="171" spans="1:3" s="15" customFormat="1" ht="14.25" x14ac:dyDescent="0.25">
      <c r="A171" s="49" t="s">
        <v>139</v>
      </c>
      <c r="B171" s="52">
        <f>COUNTIF('Grille d''audit'!$B$4:$AE$23,'Annexe balance BR défavorable'!$A171)</f>
        <v>0</v>
      </c>
      <c r="C171" s="53" t="e">
        <f>$B171/Résultats!$B$5</f>
        <v>#DIV/0!</v>
      </c>
    </row>
    <row r="172" spans="1:3" s="15" customFormat="1" ht="14.25" x14ac:dyDescent="0.25"/>
    <row r="173" spans="1:3" s="15" customFormat="1" ht="14.25" x14ac:dyDescent="0.25"/>
    <row r="174" spans="1:3" s="15" customFormat="1" ht="14.25" x14ac:dyDescent="0.25"/>
    <row r="175" spans="1:3" s="15" customFormat="1" ht="14.25" x14ac:dyDescent="0.25"/>
    <row r="176" spans="1:3" s="15" customFormat="1" ht="14.25" x14ac:dyDescent="0.25"/>
    <row r="177" spans="7:7" s="15" customFormat="1" ht="14.25" x14ac:dyDescent="0.25"/>
    <row r="178" spans="7:7" s="15" customFormat="1" ht="14.25" x14ac:dyDescent="0.25"/>
    <row r="179" spans="7:7" x14ac:dyDescent="0.3">
      <c r="G179" s="15"/>
    </row>
    <row r="180" spans="7:7" x14ac:dyDescent="0.3">
      <c r="G180" s="15"/>
    </row>
    <row r="181" spans="7:7" x14ac:dyDescent="0.3">
      <c r="G181" s="15"/>
    </row>
    <row r="182" spans="7:7" x14ac:dyDescent="0.3">
      <c r="G182" s="15"/>
    </row>
    <row r="183" spans="7:7" x14ac:dyDescent="0.3">
      <c r="G183" s="15"/>
    </row>
    <row r="184" spans="7:7" x14ac:dyDescent="0.3">
      <c r="G184" s="15"/>
    </row>
    <row r="185" spans="7:7" x14ac:dyDescent="0.3">
      <c r="G185" s="15"/>
    </row>
    <row r="186" spans="7:7" x14ac:dyDescent="0.3">
      <c r="G186" s="15"/>
    </row>
    <row r="187" spans="7:7" x14ac:dyDescent="0.3">
      <c r="G187" s="15"/>
    </row>
    <row r="188" spans="7:7" x14ac:dyDescent="0.3">
      <c r="G188" s="15"/>
    </row>
    <row r="189" spans="7:7" x14ac:dyDescent="0.3">
      <c r="G189" s="15"/>
    </row>
  </sheetData>
  <sheetProtection algorithmName="SHA-512" hashValue="i/PwKmYJ8W6jPW/HwkM+zcivD6fgRas4oM/9hGrSEazO0R3pGUhPuK2kccK19bUps6N0pcrJdXB0oHZj3QJNuA==" saltValue="y8aIhI+tQ55oEmKLSLVduw==" spinCount="100000" sheet="1" objects="1" scenarios="1" sort="0" autoFilter="0"/>
  <autoFilter ref="A4:G178"/>
  <mergeCells count="2">
    <mergeCell ref="A1:G1"/>
    <mergeCell ref="F2:G2"/>
  </mergeCells>
  <pageMargins left="0.7" right="0.7" top="0.75" bottom="0.75" header="0.3" footer="0.3"/>
  <pageSetup paperSize="9" orientation="portrait" r:id="rId1"/>
  <headerFooter>
    <oddFooter>&amp;CRésultats de l'audit "MPI chez la personne âgée"&amp;R&amp;P/&amp;N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Lisez-moi</vt:lpstr>
      <vt:lpstr>Grille d'audit</vt:lpstr>
      <vt:lpstr>Med balance BR défavorable</vt:lpstr>
      <vt:lpstr>Calculateur BR défavorable</vt:lpstr>
      <vt:lpstr>Résultats</vt:lpstr>
      <vt:lpstr>Annexe balance BR défavorable</vt:lpstr>
      <vt:lpstr>'Annexe balance BR défavorable'!Zone_d_impression</vt:lpstr>
      <vt:lpstr>Résultats!Zone_d_impression</vt:lpstr>
    </vt:vector>
  </TitlesOfParts>
  <Company>CHU-NANTES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 ACREMONT Fanny</dc:creator>
  <cp:lastModifiedBy>D ACREMONT Fanny</cp:lastModifiedBy>
  <cp:lastPrinted>2025-12-30T17:22:48Z</cp:lastPrinted>
  <dcterms:created xsi:type="dcterms:W3CDTF">2020-12-11T12:58:50Z</dcterms:created>
  <dcterms:modified xsi:type="dcterms:W3CDTF">2025-12-30T17:25:06Z</dcterms:modified>
</cp:coreProperties>
</file>